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6540" activeTab="2"/>
  </bookViews>
  <sheets>
    <sheet name="CDKT" sheetId="1" r:id="rId1"/>
    <sheet name="KQHDSXKD" sheetId="2" r:id="rId2"/>
    <sheet name="TM1" sheetId="3" r:id="rId3"/>
    <sheet name="TM2" sheetId="4" r:id="rId4"/>
    <sheet name="TM3" sheetId="5" r:id="rId5"/>
    <sheet name="LCTT" sheetId="6" r:id="rId6"/>
    <sheet name="BCTCTT" sheetId="7" r:id="rId7"/>
  </sheets>
  <definedNames/>
  <calcPr fullCalcOnLoad="1"/>
</workbook>
</file>

<file path=xl/sharedStrings.xml><?xml version="1.0" encoding="utf-8"?>
<sst xmlns="http://schemas.openxmlformats.org/spreadsheetml/2006/main" count="867" uniqueCount="713">
  <si>
    <t xml:space="preserve">       + Coå phieáu phoå thoâng: 1.933.530 coã phieáu</t>
  </si>
  <si>
    <t xml:space="preserve">        + Coå töùc ñaõ coâng boá treân coå phieáu phoå thoâng: 1.800ñ/ coã phieáu</t>
  </si>
  <si>
    <r>
      <t xml:space="preserve"> </t>
    </r>
    <r>
      <rPr>
        <b/>
        <u val="single"/>
        <sz val="10"/>
        <rFont val="VNI-Times"/>
        <family val="0"/>
      </rPr>
      <t>II. LÖU CHUYEÅN TIEÀN TÖØ HOAÏT ÑOÄNG ÑAÀU TÖ</t>
    </r>
  </si>
  <si>
    <r>
      <t xml:space="preserve"> </t>
    </r>
    <r>
      <rPr>
        <b/>
        <u val="single"/>
        <sz val="10"/>
        <rFont val="VNI-Times"/>
        <family val="0"/>
      </rPr>
      <t>III. LÖU CHUYEÅN TIEÀN TÖ HOAÏT ÑOÄNG TAØI CHÍNH</t>
    </r>
  </si>
  <si>
    <t>Ñôn vò baùo caùo : COÂNG TY COÅ PHAÀN THUÛY SAÛN SOÁ 1</t>
  </si>
  <si>
    <t xml:space="preserve">                                             Maãu soá B 01a-DN</t>
  </si>
  <si>
    <t>Ñòa chæ : 1004 A Aâu Cô Phöôøng Phuù Trung Quaän Taân Phuù</t>
  </si>
  <si>
    <t>BAÛNG CAÂN ÑOÁI KEÁ TOAÙN GIÖÕA NIEÂN ÑOÄ</t>
  </si>
  <si>
    <t>( Daïng ñaày ñuû)</t>
  </si>
  <si>
    <t>Quùy 1 naêm 2007</t>
  </si>
  <si>
    <t>Taïi ngaøy 31thaùng 03  Naêm 2007</t>
  </si>
  <si>
    <r>
      <t xml:space="preserve">Ñôn vò tính: </t>
    </r>
    <r>
      <rPr>
        <b/>
        <sz val="11"/>
        <rFont val="VNI-Times"/>
        <family val="0"/>
      </rPr>
      <t>Ñoàng.</t>
    </r>
  </si>
  <si>
    <t>TAØI SAÛN</t>
  </si>
  <si>
    <t>MAÕ SOÁ</t>
  </si>
  <si>
    <t>THUYEÁT
MINH</t>
  </si>
  <si>
    <t>SOÁ CUOÁI QUÙY 31/03/07</t>
  </si>
  <si>
    <t>SOÁ ÑAÀU NAÊM 01/01/07</t>
  </si>
  <si>
    <t>A. TAØI SAÛN NGAÉN HAÏN</t>
  </si>
  <si>
    <t>(100 = 110 + 120 + 130 + 140 + 150 )</t>
  </si>
  <si>
    <t>I. Tieàn</t>
  </si>
  <si>
    <t xml:space="preserve"> 1. Tieàn</t>
  </si>
  <si>
    <t>V.01</t>
  </si>
  <si>
    <t xml:space="preserve"> 2. Caùc khoaûn töông ñöông tieàn</t>
  </si>
  <si>
    <t>II. Caùc khoaûn ñaàu tö taøi chính ngaén haïn</t>
  </si>
  <si>
    <t>V.02</t>
  </si>
  <si>
    <t xml:space="preserve"> 1. Ñaàu tö ngaén haïn</t>
  </si>
  <si>
    <t xml:space="preserve"> 2. Döï phoøng giaûm giaù ñaàu tö ngaén haïn (*)</t>
  </si>
  <si>
    <t>III. Caùc khoaûn phaûi thu</t>
  </si>
  <si>
    <t xml:space="preserve"> 1. Phaûi thu cuûa khaùch haøng</t>
  </si>
  <si>
    <t xml:space="preserve"> 2. Traû tröôùc cho ngöôøi baùn</t>
  </si>
  <si>
    <t xml:space="preserve"> 3. Phaûi thu noäi boä</t>
  </si>
  <si>
    <t xml:space="preserve"> 4.  Phaûi thu theo tieán ñoä keá hoaïch hôïp ñoàng xaây döïng</t>
  </si>
  <si>
    <t xml:space="preserve"> 5.  Caùc khoaûn phaûi thu khaùc</t>
  </si>
  <si>
    <t>V.03</t>
  </si>
  <si>
    <t xml:space="preserve"> 6. Döï phoøng caùc khoaûn phaûi thu khoù ñoøi (*)</t>
  </si>
  <si>
    <t>IV. Haøng toàn kho</t>
  </si>
  <si>
    <t xml:space="preserve"> 1. Haøng toàn kho</t>
  </si>
  <si>
    <t>V.04</t>
  </si>
  <si>
    <t xml:space="preserve"> 2. Döï phoøng giaûm giaù haøng toàn kho ( * )</t>
  </si>
  <si>
    <t>V. Taøi saûn ngaén haïn khaùc</t>
  </si>
  <si>
    <t xml:space="preserve"> 1. Chi phí traû tröôùc ngaén haïn</t>
  </si>
  <si>
    <t xml:space="preserve"> 2. Thueá GTGT ñöôïc khaáu tröø</t>
  </si>
  <si>
    <t xml:space="preserve"> 3. Thueá vaø caùc khoaûn phaûi thu nhaø nöôùc</t>
  </si>
  <si>
    <t>V.05</t>
  </si>
  <si>
    <t xml:space="preserve"> 4. Taøi saûn ngaén haïn khaùc</t>
  </si>
  <si>
    <t xml:space="preserve">   B. TAØI SAÛN DAØI HAÏN</t>
  </si>
  <si>
    <t>(200 = 210 + 220 + 230 + 240 + 250 + 260 )</t>
  </si>
  <si>
    <t xml:space="preserve">   I. Caùc khoaûn phaûi thu daøi haïn</t>
  </si>
  <si>
    <t xml:space="preserve"> 1. Phaûi thu daøi haïn cuûa khaùch haøng</t>
  </si>
  <si>
    <t xml:space="preserve"> 2. Voán kinh doanh ôû ñôn vò tröc thuoäc</t>
  </si>
  <si>
    <t xml:space="preserve"> 3. Phaûi thu noäi boä daøi haïn</t>
  </si>
  <si>
    <t>V.06</t>
  </si>
  <si>
    <t xml:space="preserve"> 4. Phaûi thu daøi haïn khaùc</t>
  </si>
  <si>
    <t>V.07</t>
  </si>
  <si>
    <t xml:space="preserve"> 5. Döï phoøng phaûi thu daøi haïn khoù ñoøi (*)</t>
  </si>
  <si>
    <t>II. Taøi saûn coá ñònh</t>
  </si>
  <si>
    <t xml:space="preserve"> 1. Taøi saûn coá ñònh höõu hình</t>
  </si>
  <si>
    <t>V.08</t>
  </si>
  <si>
    <t xml:space="preserve">   . Nguyeân giaù</t>
  </si>
  <si>
    <t xml:space="preserve">   . Giaù trò hao moøn luõy keá (*)</t>
  </si>
  <si>
    <t xml:space="preserve"> 2. Taøi saûn coá ñònh thueâ taøi chính</t>
  </si>
  <si>
    <t>V.09</t>
  </si>
  <si>
    <t xml:space="preserve"> 3. Taøi saûn coá ñònh voâ hình</t>
  </si>
  <si>
    <t>V.10</t>
  </si>
  <si>
    <t xml:space="preserve"> 4. Chi phí xaây döïng cô baûn dôõ dang</t>
  </si>
  <si>
    <t>V.11</t>
  </si>
  <si>
    <t>III. Baát ñoäng saûn ñaàu tö</t>
  </si>
  <si>
    <t>V.12</t>
  </si>
  <si>
    <t>IV. Caùc khoaûn ñaàu tö taøi chính daøi haïn</t>
  </si>
  <si>
    <t xml:space="preserve"> 1. Ñaàu tö vaøo coâng ty con</t>
  </si>
  <si>
    <t xml:space="preserve"> 2. Ñaàu tö vaøo coâng ty lieân keát, lieân doanh</t>
  </si>
  <si>
    <t xml:space="preserve"> 3. Ñaàu tö daøi haïn khaùc</t>
  </si>
  <si>
    <t>V.13</t>
  </si>
  <si>
    <t xml:space="preserve"> 4. Döï phoøng giaûm giaù chöùng khoaùn ñaàu tö daøi haïn (*)</t>
  </si>
  <si>
    <t>V. Taøi saûn daøi haïn khaùc</t>
  </si>
  <si>
    <t xml:space="preserve"> 1. Chí phí traû tröôùc daøi haïn</t>
  </si>
  <si>
    <t>V.14</t>
  </si>
  <si>
    <t xml:space="preserve"> 2. Taøi saûn thueá thu nhaäp hoaõn laïi</t>
  </si>
  <si>
    <t>V.21</t>
  </si>
  <si>
    <t xml:space="preserve"> 3. Taøi saûn daøi haïn khaùc</t>
  </si>
  <si>
    <t>TOÅNG COÄNG TAØI SAÛN (270=100+200)</t>
  </si>
  <si>
    <t>NGUOÀN VOÁN</t>
  </si>
  <si>
    <t>SOÁ CUOÁI QUÙY</t>
  </si>
  <si>
    <t>SOÁ ÑAÀU NAÊM</t>
  </si>
  <si>
    <t>A. NÔÏ PHAÛI TRAÛ</t>
  </si>
  <si>
    <t>(300 = 310 + 320 )</t>
  </si>
  <si>
    <t>I. Nôï ngaén haïn</t>
  </si>
  <si>
    <t xml:space="preserve"> 1. Vay vaø nôï ngaén haïn </t>
  </si>
  <si>
    <t>V.15</t>
  </si>
  <si>
    <t xml:space="preserve"> 2. Phaûi traû cho ngöôøi baùn</t>
  </si>
  <si>
    <t xml:space="preserve"> 3. Ngöôøi mua traû tieàn tröôùc</t>
  </si>
  <si>
    <t xml:space="preserve"> 4. Thueá vaø caùc khoaûn phaûi noäp Nhaø nöôùc</t>
  </si>
  <si>
    <t>V.16</t>
  </si>
  <si>
    <t xml:space="preserve"> 5. Phaûi traû coâng nhaân vieân</t>
  </si>
  <si>
    <t xml:space="preserve"> 6. Chi phí phaûi traû</t>
  </si>
  <si>
    <t>V.17</t>
  </si>
  <si>
    <t xml:space="preserve"> 7. Phaûi traû  noäi boä</t>
  </si>
  <si>
    <t xml:space="preserve"> 8.  Phaûi traû theo tieán ñoä keá hoaïch hôïp ñoàng xaây döïng</t>
  </si>
  <si>
    <t xml:space="preserve"> 9. Caùc khoaûn phaûi traû, phaûi noäp khaùc</t>
  </si>
  <si>
    <t>V.18</t>
  </si>
  <si>
    <t xml:space="preserve"> 10. Döï phoøng phaûi traû ngaén haïn</t>
  </si>
  <si>
    <t>II. Nôï daøi haïn</t>
  </si>
  <si>
    <t xml:space="preserve"> 1. Phaûi traû daøi haïn ngöôøi baùn</t>
  </si>
  <si>
    <t xml:space="preserve"> 2. Phaûi traû daøi haïn noäi boä</t>
  </si>
  <si>
    <t>V.19</t>
  </si>
  <si>
    <t xml:space="preserve"> 3. Phaûi traû daøi haïn khaùc</t>
  </si>
  <si>
    <t xml:space="preserve"> 4. Vay vaø nôï daøi haïn</t>
  </si>
  <si>
    <t>V.20</t>
  </si>
  <si>
    <t xml:space="preserve"> 5. Thueá Thu nhaäp hoaõn laïi phaûi traû</t>
  </si>
  <si>
    <t xml:space="preserve"> 6. Döï phoøng trôï caáp maát vieäc</t>
  </si>
  <si>
    <t xml:space="preserve"> 7. Döï phoøng  phaûi traû daøi haïn</t>
  </si>
  <si>
    <t>B. VOÁN CHUÛ SÔÛ HÖÕU</t>
  </si>
  <si>
    <t>V.22</t>
  </si>
  <si>
    <t>(400 = 410 + 420)</t>
  </si>
  <si>
    <t xml:space="preserve">I. Voán chuû sôû höõu </t>
  </si>
  <si>
    <t xml:space="preserve"> 1. Voán  ñaàu tö cuûa chuû sôû höõu</t>
  </si>
  <si>
    <t xml:space="preserve"> 2. Thaëng dö voán coå phaàn</t>
  </si>
  <si>
    <t xml:space="preserve"> 3. Voán khaùc cuûa chuû sôû höõu</t>
  </si>
  <si>
    <t xml:space="preserve"> 4 . Coå phieáu ngaân quyõ </t>
  </si>
  <si>
    <t xml:space="preserve"> 5. Cheânh leäch ñaùnh giaù laïi taøi saûn</t>
  </si>
  <si>
    <t xml:space="preserve"> 6. Cheânh leäch tyû giaù hoái ñoaùi</t>
  </si>
  <si>
    <t xml:space="preserve"> 7. Quyõ ñaàu tö phaùt trieån</t>
  </si>
  <si>
    <t xml:space="preserve"> 8. Quyõ döï phoøng taøi chính</t>
  </si>
  <si>
    <t xml:space="preserve"> 9. Quyõ khaùc thuoäc voán chuû sôû höõu </t>
  </si>
  <si>
    <t xml:space="preserve"> 10. Lôïi nhuaän chöa phaân phoái</t>
  </si>
  <si>
    <t xml:space="preserve"> 11. Nguoàn voán ñaàu tö xaây döïng cô baûn</t>
  </si>
  <si>
    <t>II. Nguoàn kinh phí , quyõ khaùc</t>
  </si>
  <si>
    <t xml:space="preserve"> 1. Quyõ khen thöôûng vaø phuùc lôïi</t>
  </si>
  <si>
    <t xml:space="preserve"> 2. Nguoàn kinh phí </t>
  </si>
  <si>
    <t>V.23</t>
  </si>
  <si>
    <t xml:space="preserve"> 3. Nguoàn kinh phí ñaõ hình thaønh TSCÑ</t>
  </si>
  <si>
    <t>TOÅNG COÄNG NGUOÀN VOÁN</t>
  </si>
  <si>
    <t xml:space="preserve">CAÙC CHÆ TIEÂU NGOAØI BAÛNG CAÂN ÑOÁI KEÁ TOAÙN </t>
  </si>
  <si>
    <t>1. Taøi saûn  thueâ ngoaøi</t>
  </si>
  <si>
    <t>2. Vaät tö, haøng hoùa nhaän giöõ hoä, nhaän gia coâng</t>
  </si>
  <si>
    <t>3. Haøng hoùa nhaän baùn hoä , nhaän kyù göûi</t>
  </si>
  <si>
    <t>4. Nôï khoù ñoøi ñaõ xöû lyù</t>
  </si>
  <si>
    <t>5. Ngoaïi teä caùc loïai</t>
  </si>
  <si>
    <t xml:space="preserve">                 -USD</t>
  </si>
  <si>
    <t xml:space="preserve">                - EUR</t>
  </si>
  <si>
    <t>6. Döï toaùn chi söï nghieäp döï aùn</t>
  </si>
  <si>
    <r>
      <t xml:space="preserve">  </t>
    </r>
    <r>
      <rPr>
        <b/>
        <i/>
        <sz val="10"/>
        <rFont val="VNI-Times"/>
        <family val="0"/>
      </rPr>
      <t xml:space="preserve"> </t>
    </r>
    <r>
      <rPr>
        <b/>
        <i/>
        <u val="single"/>
        <sz val="10"/>
        <rFont val="VNI-Times"/>
        <family val="0"/>
      </rPr>
      <t>Ghi chuù:</t>
    </r>
    <r>
      <rPr>
        <sz val="10"/>
        <rFont val="VNI-Times"/>
        <family val="0"/>
      </rPr>
      <t xml:space="preserve"> Soá lieäu trong caùc chæ tieâu coù daáu (*) ñöôïc ghi baèng soá aâm döôùi hình thöùc ghi trong ngoaëc ñôn ()</t>
    </r>
  </si>
  <si>
    <r>
      <t>Laäp ngaøy  18  thaùng 04  naêm</t>
    </r>
    <r>
      <rPr>
        <b/>
        <sz val="10"/>
        <rFont val="VNI-Times"/>
        <family val="0"/>
      </rPr>
      <t xml:space="preserve"> 2007</t>
    </r>
  </si>
  <si>
    <t xml:space="preserve">                   Ngöôøi laäp bieåu                                       Keá toaùn tröôûng                                   </t>
  </si>
  <si>
    <t>Giaùm ñoác</t>
  </si>
  <si>
    <t xml:space="preserve">               Nguyeãn Thanh Haø                               Hoaøng Thò Minh Hoaø                         Nguyeãn Thò Lieân Phöôïng                               </t>
  </si>
  <si>
    <t>Maãu soá B 01a-DN</t>
  </si>
  <si>
    <t>BAÙO CAÙO TAØI CHÍNH TOÙM TAÉT</t>
  </si>
  <si>
    <t>QUÙY 1/2007</t>
  </si>
  <si>
    <t>Töø ngaøy 01/01/2007 ñeán 31/03/2007</t>
  </si>
  <si>
    <t>I BAÛNG CAÂN ÑOÁI KEÁ TOAÙN</t>
  </si>
  <si>
    <t>STT</t>
  </si>
  <si>
    <t>Noäi dung</t>
  </si>
  <si>
    <t>Soá dö ñaàu kyø</t>
  </si>
  <si>
    <t>Soá dö cuoái kyø</t>
  </si>
  <si>
    <t>I</t>
  </si>
  <si>
    <t xml:space="preserve"> Taøi saûn ngaén haïn</t>
  </si>
  <si>
    <t xml:space="preserve"> Tieàn vaø caùc khoaûn töông ñöông tieàn</t>
  </si>
  <si>
    <t xml:space="preserve"> Caùc khoaûn ñaàu tö taøi chính ngaén haïn </t>
  </si>
  <si>
    <t xml:space="preserve"> Caùc khoaûn phaûi thu ngaén haïn</t>
  </si>
  <si>
    <t xml:space="preserve"> Haøng toàn kho</t>
  </si>
  <si>
    <t xml:space="preserve"> Taøi saûn ngaén haïn khaùc</t>
  </si>
  <si>
    <t>II</t>
  </si>
  <si>
    <t xml:space="preserve"> I. Taøi saûn daøi haïn</t>
  </si>
  <si>
    <t xml:space="preserve"> Caùc khoaûn phaûi thu daøi haïn </t>
  </si>
  <si>
    <t xml:space="preserve"> Taøi saûn coá ñònh </t>
  </si>
  <si>
    <t xml:space="preserve">       - Taøi saûn coá ñònh höõu hình</t>
  </si>
  <si>
    <t xml:space="preserve">       - Taøi saûn coá ñònh voâ hình</t>
  </si>
  <si>
    <t xml:space="preserve">       - Taøi saûn coá ñònh thueâ taøi chính</t>
  </si>
  <si>
    <t xml:space="preserve">       - Chi phí xaây döïng cô baûn dôõ dang</t>
  </si>
  <si>
    <t xml:space="preserve"> Baát ñoäng saûn ñaàu tö</t>
  </si>
  <si>
    <t xml:space="preserve"> Caùc khoaûn ñaàu tö taøi chính daøi haïn</t>
  </si>
  <si>
    <t xml:space="preserve"> Taøi saûn daøi haïn khaùc</t>
  </si>
  <si>
    <t>III</t>
  </si>
  <si>
    <t xml:space="preserve"> TOÅNG COÄNG TAØI SAÛN </t>
  </si>
  <si>
    <t>IV</t>
  </si>
  <si>
    <t xml:space="preserve"> Nôï phaûi traû</t>
  </si>
  <si>
    <t xml:space="preserve"> Nôï ngaén haïn</t>
  </si>
  <si>
    <t xml:space="preserve"> Nôï daøi haïn</t>
  </si>
  <si>
    <t>V</t>
  </si>
  <si>
    <t xml:space="preserve"> Voán chuû sôû höõu </t>
  </si>
  <si>
    <t xml:space="preserve">  - Voán  ñaàu tö cuûa chuû sôû höõu</t>
  </si>
  <si>
    <t xml:space="preserve">  - Thaëng dö voán coå phaàn</t>
  </si>
  <si>
    <t xml:space="preserve">  -  Coå phieáu ngaân quyõ </t>
  </si>
  <si>
    <t xml:space="preserve">  -  Cheânh leäch ñaùnh giaù laïi taøi saûn</t>
  </si>
  <si>
    <t xml:space="preserve">  -  Cheânh leäch tyû giaù hoái ñoaùi</t>
  </si>
  <si>
    <t xml:space="preserve">  -  Caùc quyõ </t>
  </si>
  <si>
    <t xml:space="preserve">  -  Quyõ khaùc thuoäc voán chuû sôû höõu </t>
  </si>
  <si>
    <t xml:space="preserve">  -  Lôïi nhuaän chöa phaân phoái</t>
  </si>
  <si>
    <t xml:space="preserve">  -  Nguoàn voán ñaàu tö xaây döïng cô baûn</t>
  </si>
  <si>
    <t xml:space="preserve"> Nguoàn kinh phí , quyõ khaùc</t>
  </si>
  <si>
    <t>VI</t>
  </si>
  <si>
    <t>II KEÁT QUAÛ HOAÏT ÑOÄNG KINH DOANH</t>
  </si>
  <si>
    <t>Chæ tieâu</t>
  </si>
  <si>
    <t>Kyø baùo caùo</t>
  </si>
  <si>
    <t>Luõy keá</t>
  </si>
  <si>
    <t>Doanh thu baùn haøng vaø cung caáp dòch vuï</t>
  </si>
  <si>
    <t>Caùc khoaûn giaûm tröø doanh thu</t>
  </si>
  <si>
    <t>Doanh thu thuaàn veà baùn haøng vaø cung caáp dòch vuï</t>
  </si>
  <si>
    <t>Giaù voán haøng baùn</t>
  </si>
  <si>
    <t>LN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</si>
  <si>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</si>
  <si>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</si>
  <si>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</si>
  <si>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</si>
  <si>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</si>
  <si>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</si>
  <si>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</si>
  <si>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</si>
  <si>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>Toång lôïi nhuaän keá toaùn tröôùc thueá</t>
  </si>
  <si>
    <t>Thueá thu nhaäp doanh nghieäp</t>
  </si>
  <si>
    <t>Lôïi nhuaän sau thueá thu nhaäp doanh nghieäp</t>
  </si>
  <si>
    <t>Laõi cô baûn treân coå phieáu</t>
  </si>
  <si>
    <t>Coå töùc treân moãi coå phieáu</t>
  </si>
  <si>
    <t xml:space="preserve">                                                                                             TPHCM  Ngaøy  18  thaùng  04  naêm 2007</t>
  </si>
  <si>
    <t xml:space="preserve">                                                                                                             GIAÙM ÑOÁC COÂNG TY</t>
  </si>
  <si>
    <t xml:space="preserve">                                                                                                             Nguyeãn Thò Lieân Phöôïng</t>
  </si>
  <si>
    <t>Ñôn vò baùo caùo: CTY COÅ PHAÀN THUÛY SAÛN SOÁ I</t>
  </si>
  <si>
    <t xml:space="preserve">                  Maãu soá B 02a- DN</t>
  </si>
  <si>
    <t>Ñòa chæ: 1004 A Aâu Cô Phöôøng Phuù Trung Quaän Taân Phuù</t>
  </si>
  <si>
    <t>BAÙO CAÙO KEÁT QUÛA HOAÏT ÑOÄNG KINH DOANH GIÖÕA NIEÂN ÑOÄ</t>
  </si>
  <si>
    <t>Quùy 1   Naêm 2007</t>
  </si>
  <si>
    <t>Ñôn vò tính:  ñoàng</t>
  </si>
  <si>
    <t>CHÆ TIEÂU</t>
  </si>
  <si>
    <t>Maõ soá</t>
  </si>
  <si>
    <t xml:space="preserve">Thuyeát </t>
  </si>
  <si>
    <t>Quùy  1</t>
  </si>
  <si>
    <t>Luõy keá töø ñaàu naêm</t>
  </si>
  <si>
    <t>minh</t>
  </si>
  <si>
    <t>ñeán cuoái quùy naøy</t>
  </si>
  <si>
    <t>Naêm nay</t>
  </si>
  <si>
    <t>Naêm tröôùc</t>
  </si>
  <si>
    <t>1.Doanh thu baùn haøng vaø cung caáp dòch vuï</t>
  </si>
  <si>
    <t>01</t>
  </si>
  <si>
    <t>VI.25</t>
  </si>
  <si>
    <t>2. Caùc khoaûn giaûm tröø doanh thu</t>
  </si>
  <si>
    <t>02</t>
  </si>
  <si>
    <t>3. Doanh thu thuaàn baùn haøng vaø cung caáp</t>
  </si>
  <si>
    <t>dòch vuï ( 10=01-02)</t>
  </si>
  <si>
    <t>4.  Giaù  voán haøng baùn</t>
  </si>
  <si>
    <t>VI.27</t>
  </si>
  <si>
    <t xml:space="preserve">3. Lôïi nhuaän goäp baùn haøng vaø cung caáp </t>
  </si>
  <si>
    <t>dòch vuï ( 20=10-11)</t>
  </si>
  <si>
    <t>6. Doanh thu hoaït ñoäng taøi chính</t>
  </si>
  <si>
    <t>VI.26</t>
  </si>
  <si>
    <t>7. Chi phí taøi chính</t>
  </si>
  <si>
    <t>VI.28</t>
  </si>
  <si>
    <t xml:space="preserve">Trong ñoù : Chi phí Laõi vay </t>
  </si>
  <si>
    <t>8.  Chi phí baùn haøng</t>
  </si>
  <si>
    <t>9. Chi phí quaûn lyù doanh nghieäp</t>
  </si>
  <si>
    <t>8.  Lôïi nhuaän thuaàn töø hoaït ñoäng KD</t>
  </si>
  <si>
    <t xml:space="preserve">     {30=20+(21-22) -(24+25)}</t>
  </si>
  <si>
    <t>11. Thu nhaäp khaùc</t>
  </si>
  <si>
    <t>12. Chi phí khaùc</t>
  </si>
  <si>
    <t xml:space="preserve"> 13. Lôïi nhuaän khaùc (40 = 31-32)</t>
  </si>
  <si>
    <t>14. Toång lôïi nhuaän keá toaùn tröôùc thueá</t>
  </si>
  <si>
    <t xml:space="preserve">      ( 50 = 30 + 40)</t>
  </si>
  <si>
    <t>15. Chi phí thueá thu nhaäp DN hieän haønh</t>
  </si>
  <si>
    <t>VI.30</t>
  </si>
  <si>
    <t>16. Chi phí thueá thu nhaäp DN hoaõn laïi</t>
  </si>
  <si>
    <t>17. Lôïi nhuaän sau thueá thu nhaäp DN</t>
  </si>
  <si>
    <t xml:space="preserve">     ( 60 = 50 -51 -52)</t>
  </si>
  <si>
    <t>18. Laõi cô baûn treân coå phieáu</t>
  </si>
  <si>
    <t xml:space="preserve">                                                   Laäp ngaøy 18  thaùng  04  naêm 2007</t>
  </si>
  <si>
    <t xml:space="preserve">               Ngöôøi laäp bieåu                                      Keá toaùn tröôûng                                         Giaùm ñoác</t>
  </si>
  <si>
    <t xml:space="preserve">       Nguyeãn Thanh Haø                              Hoaøng Thò Minh Hoaø                        Nguyeãn Thò Lieân Phöôïng</t>
  </si>
  <si>
    <t>Ñôn vò baùo caùo:Coâng Ty Coå Phaàn Thuõy Saûn Soá 1</t>
  </si>
  <si>
    <t>Maãu soá B 09 - DN</t>
  </si>
  <si>
    <t>Ñòa chæ:  1004A Aâu Cô Phöôøng Phuù Trung Quaän Taân Phuù</t>
  </si>
  <si>
    <t>BAÛN THUYEÁT MINH BAÙO CAÙO TAØI CHÍNH</t>
  </si>
  <si>
    <t>Töø 01/01/07 ñeán 31/03/07</t>
  </si>
  <si>
    <t>I- Ñaëc ñieåm hoaït ñoäng cuûa doanh nghieäp:</t>
  </si>
  <si>
    <t>1- Hình thöùc sôû höõu voán:</t>
  </si>
  <si>
    <t>Coå phaàn</t>
  </si>
  <si>
    <t>2- Lónh vöïc kinh doanh:</t>
  </si>
  <si>
    <t>Cheá bieán thuûy saûn</t>
  </si>
  <si>
    <t>3- Ngaønh ngheà kinh doanh:</t>
  </si>
  <si>
    <t>Xuaát khaåu thuûy saûn</t>
  </si>
  <si>
    <t>II- Nieân ñoä keá toaùn, ñôn vò tieàn söû duïng trong keá toaùn:</t>
  </si>
  <si>
    <t>1- Nieân ñoä keá toaùn  baét ñaàu töø ngaøy 01/01/2007 keát thuùc vaøo ngaøy 31/3/2007.</t>
  </si>
  <si>
    <t>2- Ñôn vò tieàn söû duïng trong keá toaùn : VNÑ</t>
  </si>
  <si>
    <t>III- Cheá ñoä keá toaùn aùp duïng:</t>
  </si>
  <si>
    <t>1- Cheá ñoä keá toaùn aùp duïng: Cheá ñoä keá toaùn Vieät Nam</t>
  </si>
  <si>
    <t>2-Hình thöùc keá toaùn aùp duïng : Chöùng töø ghi soå</t>
  </si>
  <si>
    <t>IV- Caùc chính saùch keá toaùn aùp duïng</t>
  </si>
  <si>
    <t>1- Nguyeân taéc ghi nhaän caùc khoaûn tieàn vaø caùc khoaûn töông ñöông tieàn</t>
  </si>
  <si>
    <t>- Nguyeân taéc xaùc ñònh caùc khoaûn töông ñöông tieàn:</t>
  </si>
  <si>
    <t>Laø caùc khoaûn ñaàu tö ngaén haïn khoâng quùa 3 thaùng coù khaû naêng chuyeån ñoåi deã daøng thaønh tieàn vaø khoâng coù nhieàu ruûi ro trong</t>
  </si>
  <si>
    <t xml:space="preserve"> chuyeån ñoåi thaønh tieàn keå töø ngaøy mua khoaûn ñaàu tö ñoù taïi thôøi ñieåm baùo caùo.</t>
  </si>
  <si>
    <t>-Nguyeân taéc vaø phöông phaùp chuyeån ñoåi caùc ñoàng tieàn khaùc ra ñoàng tieàn söû duïng trong keá toaùn:</t>
  </si>
  <si>
    <t>Caùc nghieäp vuï kinh teá phaùt sinh baèng ngoaïi teä ñöôïc quy ñoåi ra ñoàng VN theo tyû giaù giao dòch thöïc teá taïi thôøi ñieåm phaùt sinh</t>
  </si>
  <si>
    <t xml:space="preserve"> nghieäp vuï.</t>
  </si>
  <si>
    <t>2- Nguyeân taéc ghi nhaän haøng toàn kho</t>
  </si>
  <si>
    <t>- Nguyeân taéc ñaùnh giaù haøng toàn kho: Theo nguyeân taéc giaù goác</t>
  </si>
  <si>
    <t>- Phöông phaùp xaùc ñònh giaù trò haøng toàn kho cuoái kyø: Bình quaân gia quyeàn</t>
  </si>
  <si>
    <t xml:space="preserve">- Phöông phaùp hoaïch toaùn haøng toàn kho :keâ khai thöôøng xuyeân </t>
  </si>
  <si>
    <t>- Laäp döï phoøng giaûm giaù haøng toàn kho: khoâng laäp döï phoøng</t>
  </si>
  <si>
    <t>3- Nguyeân taéc ghi nhaän vaø khaáu hao TSCÑ</t>
  </si>
  <si>
    <t>- Nguyeân taéc ghi nhaän TSCÑ höõu hình, TSCÑ voâ hình: ghi nhaän theo giaù goác</t>
  </si>
  <si>
    <t>- Phöông phaùp khaáu hao TSCÑ höõu hình,TSCÑ voâ hình: trích theo phöông phaùp ñöôøng thaúng</t>
  </si>
  <si>
    <t>4- Nguyeân taéc ghi nhaän vaø khaáu hao baát ñoäng saûn ñaàu tö:</t>
  </si>
  <si>
    <t>- Nguyeân taéc ghi nhaän baát ñoäng saûn ñaàu tö;</t>
  </si>
  <si>
    <t>- Nguyeân taéc vaø phöông phaùp khaáu hao baát ñoäng saûn ñaàu tö</t>
  </si>
  <si>
    <t>5- Nguyeân taéc ghi nhaän caùc khoaûn ñaàu tö taøi chính:</t>
  </si>
  <si>
    <t>- Nguyeân taéc ghi nhaän caùc khoaûn ñaàu tö vaøo coâng ty con, coâng ty lieân keát;</t>
  </si>
  <si>
    <t>- Nguyeân taéc ghi nhaän caùc khoaûn ñaàu tö chöùng khoaùn ngaén haïn, daøi haïn:</t>
  </si>
  <si>
    <t>- Nguyeân taéc caùc khoaûn ñaàu tö ngaén haïn, daøi haïn khaùc;</t>
  </si>
  <si>
    <t>- Phöông phaùp laäp döï phoøng giaûm giaù ñaàu tö chöùng khoaùn ngaén haïn, daøi haïn.</t>
  </si>
  <si>
    <t>6- Nguyeân taéc voán hoaù caùc khoaûn chi phí ñi vay :</t>
  </si>
  <si>
    <t>- Nguyeân taéc voán hoaù caùc khoaûn chi phí ñi vay:</t>
  </si>
  <si>
    <t>Chi phí ñi vay lieân quan tröïc tieáp ñeán vieäc ñaàu tö xaây döïng hoaëc saûn xuaát caùc saûn phaåm dôû dang ñöôïc tính vaøo giaù trò cuûa taøi</t>
  </si>
  <si>
    <t xml:space="preserve"> saûn ñoù bao goàm caùc khoaûn laõi tieàn vay, caùc khoaûn chi phí phuï phaùt sinh lieân quan ñeán quùa trình laøm thuû tuïc vay.</t>
  </si>
  <si>
    <r>
      <t>7</t>
    </r>
    <r>
      <rPr>
        <b/>
        <sz val="10"/>
        <rFont val="VNI-Times"/>
        <family val="0"/>
      </rPr>
      <t>- Nguyeân taéc voán hoaù caùc khoaûn chi phí khaùc:</t>
    </r>
  </si>
  <si>
    <t>+ Chi phí traû tröôùc: Chi phí traû tröôùc phaân boå cho hoaït ñoäng ñaàu tö xaây döïng cô baûn, caûi taïo naâng caáp taøi saûn coá ñònh trong kyø</t>
  </si>
  <si>
    <t>ø ñöôïc voán hoùa vaøo taøi saûn coá ñònh ñang ñöôïc ñaàu tö hoaëc caûi taïo naâng caáp.</t>
  </si>
  <si>
    <t>+ Chi phí khaùc: Chi phí khaùc phuïc vuï  cho hoaït ñoäng ñaàu tö caûi taïo naâng caáp taøi saûn coá ñònhtrong kyø ñöôïc voán hoùa vaøo taøi saûn</t>
  </si>
  <si>
    <t>coá ñònh ñang ñöôïc ñaàu tö hoaëc caûi taïo naâng caáp.</t>
  </si>
  <si>
    <t>- Phöông phaùp phaân boå chi phí traû tröôùc;</t>
  </si>
  <si>
    <t>- Phöông phaùp phaân boå lôïi theá thöông maïi.</t>
  </si>
  <si>
    <t>8- Ghi nhaän chi phí phaûi traû</t>
  </si>
  <si>
    <t>Caùc khoaûn chi phí thöïc teá chöa phaùt sinh nhöng ñöôïc trích tröôùc vaøo chi phí saûn xuaát, kinh doanh trong kyø ñeå ñaûm baûo khi chi</t>
  </si>
  <si>
    <t xml:space="preserve"> phí phaùt sinh thöïc teá khoâng gaây ñoät bieán cho chi phí saûn xuaát kinh doanh treân cô sôû ñaûm baûo nguyeân taéc phuø hôïp giöõa doanh</t>
  </si>
  <si>
    <t xml:space="preserve"> thu vaø chi phí.   Khi caùc chi phí ñoù phaùt sinh neáu coù cheânh leäch vôùi soá ñaõ trích,  keá toaùn tieán haønh ghi boå sung hoaëc ghi giaûm</t>
  </si>
  <si>
    <t xml:space="preserve"> chi phí töông öùng vôùi phaàn cheânh leäch.</t>
  </si>
  <si>
    <t>9- Nguyeân taéc vaø phöông phaùp ghi nhaän caùc khoaûn döï phoøng phaûi traû</t>
  </si>
  <si>
    <t>10- Nguyeân taéc ghi nhaän  voán chuû sôû höõu:</t>
  </si>
  <si>
    <t>- Ghi nhaän vaø trình baøy coå phieáu mua lai: Coå phieáu do coâng ty phaùt haønh vaø sau ñoù mua laïi laø coå phieáu ngaân quõy cuûa coäng ty.</t>
  </si>
  <si>
    <t>Coå phieáu ngaân quõy ñöôïc ghi nhaän theo giaù trò thöïc teá vaø trình baøy treân baûng caân ñoái keá toaùn laø moät khoûan ghi giaûm voán chuû</t>
  </si>
  <si>
    <t xml:space="preserve"> sôû höõu.</t>
  </si>
  <si>
    <t>- Ghi nhaän coå töùc:</t>
  </si>
  <si>
    <t xml:space="preserve">Coå töùc phaûi traû cho caùc coå ñoâng ñöôïc ghi nhaän laø khoaûn phaûi traû trong baûng caân ñoái keá toaùn cuûa coâng ty sau khi coù thoâng baùo </t>
  </si>
  <si>
    <t xml:space="preserve"> chia coå töùc cuûa hoäi ñoàng quaûn trò coâng ty.</t>
  </si>
  <si>
    <t>- Nguyeân taéc trích laäp caùc khoaûn döï tröõ caùc quyõ lôïi nhuaän sau thueá.</t>
  </si>
  <si>
    <t xml:space="preserve">Hoäi  ñoàng  Quaûn  trò  quyeát ñònh phaân chia caùc quõy sau khi tröø phaàn coå töùc ñaõ chia cho coå ñoâng, tuøy theo lôïi nhuaän töøng naêm </t>
  </si>
  <si>
    <t xml:space="preserve"> HÑQT quyeát ñònh tyû leä giöõa caùc quõy.</t>
  </si>
  <si>
    <t>11- Nguyeân taéc ghi nhaän doanh thu:</t>
  </si>
  <si>
    <t>- Nguyeân taéc ghi nhaän doanh thu baùn haøng; doanh thu cung caáp dòch vuï; doanh thu hoaït ñoäng taøi chính.</t>
  </si>
  <si>
    <t xml:space="preserve">Doanh thu baùn haøng ñöôïc ghi nhaän khi haøng hoùa ñaõ ñöôïc chuyeån giao cho ngöôøi mua,    coâng ty khoâng coøn naém giöõ quyeàn </t>
  </si>
  <si>
    <t xml:space="preserve"> quaûn lyù haøng hoùa.</t>
  </si>
  <si>
    <t>12- Nguyeân taéc ghi nhaän chi phí taøi chính</t>
  </si>
  <si>
    <t>Chi phí hoaït ñoäng taøi chính bao goàm chi phí ñi vay, loã tyû giaù hoái ñoaùi</t>
  </si>
  <si>
    <t>13- Nguyeân taéc vaø phöông phaùp ghi nhaän chi phí thueá thu nhaäp hieân haønh, chi phí thueá thu nhaäp hoaõn laïi</t>
  </si>
  <si>
    <t>14- Caùc nghieäp vuï döï phoøng ruûi ro hoái ñoaùi</t>
  </si>
  <si>
    <t>15- Caùc nguyeân taéc vaø phöông phaùp keá toaùn khaùc</t>
  </si>
  <si>
    <t>Theo chuaån möïc keá toaùn Vieät nam</t>
  </si>
  <si>
    <t xml:space="preserve">V- Thoâng tin boå sung cho caùc khoaûn muïc trình baøy trong baûng keá caân ñoái keá toaùn </t>
  </si>
  <si>
    <t xml:space="preserve">01- Tieàn </t>
  </si>
  <si>
    <t>Cuoái quùy</t>
  </si>
  <si>
    <t>Ñaàu naêm</t>
  </si>
  <si>
    <t xml:space="preserve">- Tieàn maët </t>
  </si>
  <si>
    <t>- Tieàn göûi ngaân haøng</t>
  </si>
  <si>
    <t>- Tieàn ñang chuyeån</t>
  </si>
  <si>
    <t>Coäng</t>
  </si>
  <si>
    <t>02- Caùc khoaûn ñaàu tö taøi chính ngaén haïn</t>
  </si>
  <si>
    <t xml:space="preserve">          - Ñaàu tö chöùng khoaùn ngaén haïn:</t>
  </si>
  <si>
    <t xml:space="preserve">          - Ñaàu tö ngaén haïn khaùc</t>
  </si>
  <si>
    <t xml:space="preserve">          - Döï phoøng giaûm giaù chöùng khoaùn ñaàu tö ngaén haïn</t>
  </si>
  <si>
    <t>03- Caùc khoaûn phaûi thu ngaén haïn</t>
  </si>
  <si>
    <t>- Phaûi thu veà coå phaàn hoùa</t>
  </si>
  <si>
    <t>- Phaûi thu veà coå töùc vaø lôïi nhuaän ñöôïc chia</t>
  </si>
  <si>
    <t>- Phaûi thu ngöôøi lao ñoäng</t>
  </si>
  <si>
    <t>- Phaûi thu khaùc</t>
  </si>
  <si>
    <t xml:space="preserve">                     Coäng                                                     </t>
  </si>
  <si>
    <t>04- Haøng toàn kho</t>
  </si>
  <si>
    <t xml:space="preserve">                      - Haøng mua ñang ñi treân ñöôøng</t>
  </si>
  <si>
    <t xml:space="preserve">                      - Nguyeân lieäu, vaät lieäu</t>
  </si>
  <si>
    <t xml:space="preserve">                      - Coâng cuï, duïng cuï </t>
  </si>
  <si>
    <t xml:space="preserve">                      - Chi phí SX, KD dôû dang</t>
  </si>
  <si>
    <t xml:space="preserve">                      - Thaønh phaåm</t>
  </si>
  <si>
    <t xml:space="preserve">                      - Haøng hoaù</t>
  </si>
  <si>
    <t xml:space="preserve">                      - Haøng göûi ñi baùn</t>
  </si>
  <si>
    <t xml:space="preserve">                      - Haøng hoaù kho baûo thueá</t>
  </si>
  <si>
    <t xml:space="preserve">                      - Haøng hoaù baát ñoäng saûn</t>
  </si>
  <si>
    <t xml:space="preserve">                   Coäng giaù goác haøng toàn kho</t>
  </si>
  <si>
    <t>* Giaù trò ghi soå haøng toàn kho duøng ñeû theá chaáp caàm coá ñaûm baûo  cho caùc khoaûn nô phaûi traû:………………………..</t>
  </si>
  <si>
    <t>* Giaù trò hoaøn nhaäp döï phoøng giaûm giaù haøng toàn kho trong naêm:……………………….</t>
  </si>
  <si>
    <t>* Caùc tröôøng hôïp vaø söï kieän daãn ñeán phaûi trích theâm hoaëc hoaøn nhaäp döï phoøng giaûm giaù haøng toàn kho:…………………….</t>
  </si>
  <si>
    <t>05-Thueá vaø Caùc khoaûn thueá phaûi thu nhaø nöôùc</t>
  </si>
  <si>
    <t xml:space="preserve">            - Thueá thu nhaäp doanh nghieäp noäp thöøa</t>
  </si>
  <si>
    <t xml:space="preserve">            - Caùc khoaûn khaùc Phaûi thu nhaø nöôùc</t>
  </si>
  <si>
    <t>06- Phaûi thu daøi haïn noäi boä</t>
  </si>
  <si>
    <t xml:space="preserve">        - Phaûi thu daøi haïn khaùch haøng</t>
  </si>
  <si>
    <t xml:space="preserve">        - Phaûi thu noäi boä daøi haïn</t>
  </si>
  <si>
    <t>+ Voán kinh doanh ôû caùc ñôn vò tröïc thuoäc</t>
  </si>
  <si>
    <t>+ Cho vay noäi boä</t>
  </si>
  <si>
    <t>+ Phaûi thu noäi boä khaùc</t>
  </si>
  <si>
    <t xml:space="preserve">        - Phaûi thu daøi haïn khaùc</t>
  </si>
  <si>
    <t xml:space="preserve">        - Döï phoøng phaûi thu daøi haïn khoù ñoøi</t>
  </si>
  <si>
    <t xml:space="preserve">        - Giaù trò thuaàn cuûa caùc khoaûn phaûi thu daøi haïn</t>
  </si>
  <si>
    <t xml:space="preserve">                                          Coäng</t>
  </si>
  <si>
    <t xml:space="preserve">              - Cho vay daøi haïn noäi boä</t>
  </si>
  <si>
    <t xml:space="preserve">             - Phaûi thu daøi haïn noäi boä khaùc</t>
  </si>
  <si>
    <t>07- Phaûi thu daøi haïn khaùc</t>
  </si>
  <si>
    <t xml:space="preserve">              - Kyù quõy kyù cöôïc daøi haïn</t>
  </si>
  <si>
    <t xml:space="preserve">             - Caùc khoaûn tieàn nhaän uûy thaùc</t>
  </si>
  <si>
    <t xml:space="preserve">             - Cho vay khoâng coù laõi</t>
  </si>
  <si>
    <t xml:space="preserve">             - Phaûi thu daøi haïn khaùc</t>
  </si>
  <si>
    <t xml:space="preserve"> 13- Ñaàu tö  daøi haïn khaùc:</t>
  </si>
  <si>
    <t xml:space="preserve">          - Ñaàu tö coå phieáu</t>
  </si>
  <si>
    <t xml:space="preserve">          - Ñaàu tö tín phieáu, kyø phieáu,traùi phieáu</t>
  </si>
  <si>
    <t xml:space="preserve">          - Cho vay daøi haïn </t>
  </si>
  <si>
    <t xml:space="preserve">          - Ñaàu tö daøi haïn khaùc</t>
  </si>
  <si>
    <t>14- Chi phí traû tröôùc daøi haïn</t>
  </si>
  <si>
    <t xml:space="preserve">          - Chi phí traû tröôùc veà thueâ hoaït ñoäng TSCÑ</t>
  </si>
  <si>
    <t xml:space="preserve">          - Chi phí thaønh laäp doanh nghieäp</t>
  </si>
  <si>
    <t xml:space="preserve">          - Chi phí nghieân cöùu coù giaù trò lôùn</t>
  </si>
  <si>
    <t xml:space="preserve">          - Chi phí cho giai ñoaïn trieån khai khoâng ñuû tieâu chuaån ghi nhaän laø TSCÑ voâ hình</t>
  </si>
  <si>
    <r>
      <t>15- Vay vaø nôï ngaén haïn</t>
    </r>
    <r>
      <rPr>
        <sz val="10"/>
        <rFont val="VNI-Times"/>
        <family val="0"/>
      </rPr>
      <t xml:space="preserve"> </t>
    </r>
  </si>
  <si>
    <t xml:space="preserve">          - Vay ngaén haïn</t>
  </si>
  <si>
    <t xml:space="preserve">          - Nôï  ngaén haïn ( Phaûi traû ngöôøi baùn, ngöôøi mua traû tieàn tröôùc)</t>
  </si>
  <si>
    <t>16- Thueá vaø caùc khoaûn phaûi noäp nhaø nöôùc</t>
  </si>
  <si>
    <t xml:space="preserve">         - Thueá GTGT</t>
  </si>
  <si>
    <t xml:space="preserve">         - Thueá tieâu thuï ñaëc bieät</t>
  </si>
  <si>
    <t xml:space="preserve">         - Thueá xuaât, nhaäp khaåu</t>
  </si>
  <si>
    <t xml:space="preserve">         - Thueá TNDN</t>
  </si>
  <si>
    <t xml:space="preserve">        - Thueá thu nhaäp caù nhaân</t>
  </si>
  <si>
    <t xml:space="preserve">         - Thueá taøi nguyeân</t>
  </si>
  <si>
    <t xml:space="preserve">         - Thueá Nhaø ñaát</t>
  </si>
  <si>
    <t xml:space="preserve">         - Tieàn thueâ ñaát</t>
  </si>
  <si>
    <t xml:space="preserve">        - Caùc loaïi thueá khaùc</t>
  </si>
  <si>
    <t xml:space="preserve">         - Caùc khoaûn phí leä phí vaø caùc khoaûn phaûi noäp khaùc</t>
  </si>
  <si>
    <t xml:space="preserve">          Coäng</t>
  </si>
  <si>
    <r>
      <t>17- Chi phí phaûi tra</t>
    </r>
    <r>
      <rPr>
        <sz val="10"/>
        <rFont val="VNI-Times"/>
        <family val="0"/>
      </rPr>
      <t>û</t>
    </r>
  </si>
  <si>
    <t xml:space="preserve">          - Trích tröôùc chi phí tieàn löông trong thôøi gian nghæ pheùp</t>
  </si>
  <si>
    <t xml:space="preserve">          - Chi phí söûa chöõa lôùn taøi saûn coá ñònh</t>
  </si>
  <si>
    <t xml:space="preserve">          - Chi phí trong thôøi gian ngöøng kinh doanh</t>
  </si>
  <si>
    <t xml:space="preserve">          - Chi phí phaûi traû</t>
  </si>
  <si>
    <t>18- Caùc khoaûn phaûi traû, phaûi noâp ngaén haïn khaùc</t>
  </si>
  <si>
    <t xml:space="preserve">          - Taøi saûn thöøa chôø söû lyù</t>
  </si>
  <si>
    <t xml:space="preserve">          - Baûo hieåm y teá</t>
  </si>
  <si>
    <t xml:space="preserve">          - Baûo hieåm xaõ hoäi</t>
  </si>
  <si>
    <t xml:space="preserve">          - Kinh phí coâng ñoaøn</t>
  </si>
  <si>
    <t xml:space="preserve">          - Phaûi traû veà coå phaàn hoùa</t>
  </si>
  <si>
    <t xml:space="preserve">          - Nhaän kyù quõy kyù cöôïc ngaén haïn</t>
  </si>
  <si>
    <t xml:space="preserve">          - Doanh thu chöa thöïc hieän</t>
  </si>
  <si>
    <t xml:space="preserve">          - Caùc khoaûn phaûi traû, phaûi noâp khaùc</t>
  </si>
  <si>
    <t>19- Phaûi traû daøi haïn noäi boä</t>
  </si>
  <si>
    <t xml:space="preserve">          - Vay daøi haïn noäi boä</t>
  </si>
  <si>
    <t xml:space="preserve">          - Phaûi traû daøi haïn noäi boä khaùc</t>
  </si>
  <si>
    <t>20- Vay vaø nôï daøi haïn</t>
  </si>
  <si>
    <t xml:space="preserve">   a- Vay daøi haïn</t>
  </si>
  <si>
    <t xml:space="preserve">          - Vay ngaân haøng</t>
  </si>
  <si>
    <t xml:space="preserve">          - Vay ñoái töôïng khaùc</t>
  </si>
  <si>
    <t xml:space="preserve">          - Traùi phieáu phaùt haønh</t>
  </si>
  <si>
    <t xml:space="preserve">   b- Nôï daøi haïn</t>
  </si>
  <si>
    <t xml:space="preserve">          - Thueâ taøi chính</t>
  </si>
  <si>
    <t xml:space="preserve">          - Nôï daøi haïn khaùc</t>
  </si>
  <si>
    <t xml:space="preserve">     - Caùc khoaûn nôï thueâ taøi chính</t>
  </si>
  <si>
    <t xml:space="preserve">                                      Naêm nay</t>
  </si>
  <si>
    <t xml:space="preserve">                                      Naêm tröôùc</t>
  </si>
  <si>
    <t>Thôøi haïn</t>
  </si>
  <si>
    <t xml:space="preserve">   Toång khoaûn t/t</t>
  </si>
  <si>
    <t xml:space="preserve">Traû tieàn </t>
  </si>
  <si>
    <t>Traõ nôï goác</t>
  </si>
  <si>
    <t>Toång khoaûn t/t</t>
  </si>
  <si>
    <t>Traû tieàn laûi thueâ</t>
  </si>
  <si>
    <t>Traû nôï goác</t>
  </si>
  <si>
    <t xml:space="preserve">     tieàn thueâ tc</t>
  </si>
  <si>
    <t>laõi thueâ</t>
  </si>
  <si>
    <t>tieàn thueâ tc</t>
  </si>
  <si>
    <t>Döôùi 1 naêm</t>
  </si>
  <si>
    <t>Töø 1- 5 naêm</t>
  </si>
  <si>
    <t>Treân 5 naêm</t>
  </si>
  <si>
    <t>21- Taøi saûn thueá thu nhaäp hoaõn laïi vaø thueá thu nhaäp hoaõn laïi phaûi traû</t>
  </si>
  <si>
    <t xml:space="preserve">               a. Taøi saûn thueá thu nhaäp hoaõn laïi</t>
  </si>
  <si>
    <t xml:space="preserve">                 - Taøi saûn thueá thu nhaäp hoaõn laïi lieân quan ñeán khoaûn cheânh </t>
  </si>
  <si>
    <t xml:space="preserve">                   leäch taïm thôøi ñöôïc khaáu tröø</t>
  </si>
  <si>
    <t xml:space="preserve">                 - Taøi saûn thueá thu nhaäp hoaõn laïi lieân quan ñeán khoaûn loã tính</t>
  </si>
  <si>
    <t xml:space="preserve">                   thueá chöa söû duïng</t>
  </si>
  <si>
    <t xml:space="preserve">                 - Taøi saûn thueá thu nhaäp hoaõn laïi lieân quan ñeán khoaûn öu ñaõi</t>
  </si>
  <si>
    <t xml:space="preserve">                   tính thueá chöa söû duïng</t>
  </si>
  <si>
    <t xml:space="preserve">                 - Khoaûn hoaøn nhaäp taøi saûn thueá thu nhaäp hoaõn laïi ñaõ ñöôïc</t>
  </si>
  <si>
    <t xml:space="preserve">                   ghi nhaän töø caùc naêm tröôùc</t>
  </si>
  <si>
    <t xml:space="preserve">                  Taøi saûn thueá thu nhaäp hoaõn laïi</t>
  </si>
  <si>
    <t>b. Thueá thu nhaäp hoaõn laïi phaûi traû</t>
  </si>
  <si>
    <t xml:space="preserve">   - Thueá thu nhaäp hoaõn laïi phaûi traû phaùt sinh töø caùc khoaûn cheânh leäch</t>
  </si>
  <si>
    <t xml:space="preserve">      taïm thôøi chòu thueá</t>
  </si>
  <si>
    <t xml:space="preserve">    - Khoaûn hoaøn nhaäp thueá thu nhaäp hoaõn laïi phaûi traû ñaõ ñöôïc ghi nhaän</t>
  </si>
  <si>
    <t xml:space="preserve">     töø caùc naêm tröôùc</t>
  </si>
  <si>
    <t xml:space="preserve">    - Thueá thu nhaäp hoaõn laïi phaûi traû</t>
  </si>
  <si>
    <t xml:space="preserve">    b. Chi tieát voán ñaàu tö cuûa chuû sôû höõu</t>
  </si>
  <si>
    <t xml:space="preserve">          - Voán goùp cuûa nhaø nöôùc</t>
  </si>
  <si>
    <t xml:space="preserve">          - Voán goùp cuûa caùc ñoái töôïng khaùc</t>
  </si>
  <si>
    <t>* Giaù trò traùi phieáu ñaõ  chuyeån thaønh coå phieáu trong naêm</t>
  </si>
  <si>
    <t>* Soá löôïng coå phieáu quõy</t>
  </si>
  <si>
    <t xml:space="preserve">   c. Caùc giao dòch veà voán vôùi caùc chuû sôû höõu vaø phaân phoái coå töùc, chia lôïi nhuaän</t>
  </si>
  <si>
    <t>- Voán ñaàu tö cuûa chuû sôõ höõu</t>
  </si>
  <si>
    <t xml:space="preserve">        + Voán goùp ñaàu naêm</t>
  </si>
  <si>
    <t xml:space="preserve">        + Voán goùp taêng trong naêm</t>
  </si>
  <si>
    <t xml:space="preserve">        + Voán goùp giaûm trong naêm</t>
  </si>
  <si>
    <t xml:space="preserve">        + Voán goùp cuoái naêm</t>
  </si>
  <si>
    <t>- Coå töùc lôïi, lôïi nhuaän ñaõ chia</t>
  </si>
  <si>
    <t xml:space="preserve">   d. Coå töùc</t>
  </si>
  <si>
    <t>- Coå töùc ñaõ coâng boá sau ngaøy keát thuùc nieân ñoä keá toaùn:</t>
  </si>
  <si>
    <t xml:space="preserve">        + Coå töùc ñaõ coâng boá treân coå phieáu öu ñaõi:</t>
  </si>
  <si>
    <t>- Coå töùc cuûa coå phieáu öu ñaõi luõy keá chöa ñöôïc ghi nhaän :</t>
  </si>
  <si>
    <t xml:space="preserve">  ñ- Coå phieáu</t>
  </si>
  <si>
    <t>- Soá löôïng coå phieáu ñaêng kyù phaùt haønh: 2.000.000 coã phieáu</t>
  </si>
  <si>
    <t>- Soá lieäu coå phieáu ñaõ baùn ra coâng chuùng</t>
  </si>
  <si>
    <t xml:space="preserve">       + Coå phieáu phoå thoâng : 2.000.000 coå phieáu</t>
  </si>
  <si>
    <t xml:space="preserve">       + Coå phieáu öu ñaõi        :   </t>
  </si>
  <si>
    <t>- Soá löôïng coå phieáu ñöôïc mua laïi</t>
  </si>
  <si>
    <t xml:space="preserve">       + Coå phieáu phoå thoâng: 66.470 coå phieáu</t>
  </si>
  <si>
    <t xml:space="preserve">       + Coå phieáu öu ñaõi</t>
  </si>
  <si>
    <t>- Soá löông coå phieáu ñang löu haønh</t>
  </si>
  <si>
    <t>* Meänh giaù coå phieáu : 10.000ñ/cp</t>
  </si>
  <si>
    <t xml:space="preserve">  e-Caùc quõy cuûa doanh nghieäp</t>
  </si>
  <si>
    <t xml:space="preserve">       + Quõy ñaàu tö phaùt trieån</t>
  </si>
  <si>
    <t xml:space="preserve">       + Quõy döï phoøng taøi chính</t>
  </si>
  <si>
    <t xml:space="preserve">       + Quõy khaùc thuoäc voán chuû sôû höõu</t>
  </si>
  <si>
    <t>* Muïc ñích laäp vaø söû duïng caùc quõy cuûa doanh nghieäp</t>
  </si>
  <si>
    <t>- Quyõ hoã trôï vaø saép xeáp coå phaàn hoùa DNNN</t>
  </si>
  <si>
    <t xml:space="preserve">  g-Thu nhaäp vaø chi phí laõi hoaëc loã ñöôïc ghi nhaän tröïc tieáp vaøo voán chuû sôû höõu theo quy ñònh cuûa caùc chuû sôû höõu </t>
  </si>
  <si>
    <t>theo quy ñònh cuûa caùc chuaån möïc keá toaùn cuï theå</t>
  </si>
  <si>
    <t xml:space="preserve">       +</t>
  </si>
  <si>
    <t>23- Nguoàn kinh phí</t>
  </si>
  <si>
    <t>Quùy 1/07</t>
  </si>
  <si>
    <t>24- Taøi saûn thueâ ngoaøi</t>
  </si>
  <si>
    <t>VI - Thoâng tin boå sung cho caùc khoaûn muïc trình baøy trong baùo caùo keát quûa hoaït ñoäng saûn xuaát kinh doanh</t>
  </si>
  <si>
    <t>25- Toång doanh thu baùn haøng vaø cung caáp dòch vuï</t>
  </si>
  <si>
    <t xml:space="preserve">       + Doanh thu baùn haøng</t>
  </si>
  <si>
    <t xml:space="preserve">       + Doanh thu cung caáp dòch vuï</t>
  </si>
  <si>
    <t xml:space="preserve">       + Doanh thu hôïp ñoång xaây döïng</t>
  </si>
  <si>
    <t xml:space="preserve">       + Toång doanh thu luõy keá hôïp ñoàng xaây döïng</t>
  </si>
  <si>
    <t>26- Caùc khoaûn giaûm tröø doanh thu</t>
  </si>
  <si>
    <t xml:space="preserve">       + Chieát khaáu thöông maïi, Giaûm giaù haøng baùn</t>
  </si>
  <si>
    <t xml:space="preserve">      + Haøng baùn bò traû laïi</t>
  </si>
  <si>
    <t xml:space="preserve">       + Thueá GTGT phaûi noäp ( PP tröïc tieáp)</t>
  </si>
  <si>
    <t xml:space="preserve">       + Thueá tieâu thuï ñaëc bieät</t>
  </si>
  <si>
    <t xml:space="preserve">       + Thueá xuaát khaåu</t>
  </si>
  <si>
    <t>27- Doanh thu thuaàn</t>
  </si>
  <si>
    <t xml:space="preserve">       + Doanh thu thuaàn trao ñoåi haøng hoùa</t>
  </si>
  <si>
    <t xml:space="preserve">       + Doanh thu thuaàn trao ñoåi dòch vuï</t>
  </si>
  <si>
    <t>28- Giaù voán haøng baùn</t>
  </si>
  <si>
    <t>- Giaù voán cuûa thaønh phaåm ñaõ cung caáp</t>
  </si>
  <si>
    <t>- Giaù voán cuûa haøng hoùa ñaõ cung caáp</t>
  </si>
  <si>
    <t>- Giaù voán cuûa dòch vuï ñaõ cung caáp</t>
  </si>
  <si>
    <t>- Giaù trò coøn laïi , chi phí nhöôïng baùn,thanh lyù cuûa baát ñoäng saûn ñaàu tö</t>
  </si>
  <si>
    <t>- Hao huït maát maùt haøng toàn kho</t>
  </si>
  <si>
    <t>- Caùc khoaûn chi phí vuôït möùc bình thöôøng</t>
  </si>
  <si>
    <t>- Döï phoøng giaõm giaù haøng toàn kho</t>
  </si>
  <si>
    <t>29- Doanh thu hoaït ñoäng taøi chính</t>
  </si>
  <si>
    <t>- Laõi tieàn göûi, tieàn cho vay</t>
  </si>
  <si>
    <t>- Laõi ñaàu tö traùi phieáu, kyø phieáu, tín phieáu</t>
  </si>
  <si>
    <t>- Coå töùc lôïi nhuaän ñöôïc chia</t>
  </si>
  <si>
    <t>- Laõi baùn ngoaïi teä</t>
  </si>
  <si>
    <t>- Laõi, loã cheânh leäch tyû giaù</t>
  </si>
  <si>
    <t>- Laõi baùn haøng traû chaäm</t>
  </si>
  <si>
    <t>- Doanh thu hoaït ñoäng taøi chính khaùc</t>
  </si>
  <si>
    <t>30- Chi phí taøi chính</t>
  </si>
  <si>
    <t xml:space="preserve">         - Laõi tieàn vay</t>
  </si>
  <si>
    <t xml:space="preserve">         - Chieát khaáu thanh toaùn</t>
  </si>
  <si>
    <t xml:space="preserve">         - Loã do thanh lyù caùc khoaûn ñaàu tö ngaén haïn</t>
  </si>
  <si>
    <t xml:space="preserve">         - Loã phaùt sinh khi baùn ngoaïi teä</t>
  </si>
  <si>
    <t xml:space="preserve">         - Döï phoøng giaûm giaù caùc khoaûn ñaàu tö</t>
  </si>
  <si>
    <t xml:space="preserve">         - Chi phí  taøi chính khaùc</t>
  </si>
  <si>
    <t>31- Chi phí thueá thu nhaäp hieän haønh</t>
  </si>
  <si>
    <t xml:space="preserve">         - Chi phí thueá TNDN tính treân thu nhaäp chòu thueá naêm hieän haønh</t>
  </si>
  <si>
    <t xml:space="preserve">         - Ñieàu chænh chi phí thueá thu nhaäp doanh nghieäp cuûa caùc naêm tröôùc </t>
  </si>
  <si>
    <t xml:space="preserve">         vaøo chi phí thueá tn hieän haønh cuûa naêm nay</t>
  </si>
  <si>
    <t xml:space="preserve">         - Toång chi phí thueá thu nhaäp hieän haønh</t>
  </si>
  <si>
    <t>32- Chi phí thueá thu nhaäp hoaûn laïi</t>
  </si>
  <si>
    <t>33- Chi phí saûn xuaát kinh doanh theo yeáu toá</t>
  </si>
  <si>
    <t xml:space="preserve">         - Chi phí nguyeân lieäu, vaät lieäu</t>
  </si>
  <si>
    <t xml:space="preserve">         - Chi phí nhaân coâng</t>
  </si>
  <si>
    <t xml:space="preserve">         - Chi phí khaáu hao</t>
  </si>
  <si>
    <t xml:space="preserve">         - Chi phí dòch vuï mua ngoaøi</t>
  </si>
  <si>
    <t xml:space="preserve">         - Chi phí khaùc baèng tieàn</t>
  </si>
  <si>
    <t>34-Thoâng tin boå sung cho caùc khoaûn muïc trình baøy trong baùo caùo löu chuyeån tieàn teä</t>
  </si>
  <si>
    <t>Thay ñoåi phöông phaùp laäp baùo caùo löu chuyeån tieàn teä töø phöông phaùp giaùn tieáp sang phöông phaùp tröïc tieáp.</t>
  </si>
  <si>
    <t>35- Nhöõng thoâng tin khaùc</t>
  </si>
  <si>
    <t xml:space="preserve">                            Laäp ngaøy        thaùng         naêm 2007</t>
  </si>
  <si>
    <t xml:space="preserve">                        Ngöôøi laäp                                             Keá toaùn tröôûng</t>
  </si>
  <si>
    <t xml:space="preserve">                                                                                                  Giaùm ñoác</t>
  </si>
  <si>
    <t xml:space="preserve">               Nguyeãn Thanh Haø                                  Hoaøng Thò Minh Hoøa                                      Nguyeãn Thò Lieân Phöôïng</t>
  </si>
  <si>
    <t>08- Taêng, giaûm taøi saûn coá ñònh höõu hình:</t>
  </si>
  <si>
    <t>Khoaûn muïc</t>
  </si>
  <si>
    <t>Nhaø 
cöûa</t>
  </si>
  <si>
    <t>Maùy moùc
 thieát bò</t>
  </si>
  <si>
    <t>Phöông
 tieän vaän taûi truyeàn
 daãn</t>
  </si>
  <si>
    <t>Thieát bò 
duïng cuï quaûn lyù</t>
  </si>
  <si>
    <t>TSCÑ 
khaùc</t>
  </si>
  <si>
    <t>Toång coäng</t>
  </si>
  <si>
    <t>Nguyeân giaù TSCÑ höõu hình</t>
  </si>
  <si>
    <t>Soá dö ñaàu naêm</t>
  </si>
  <si>
    <t>- Mua trong quùy</t>
  </si>
  <si>
    <t xml:space="preserve">- Ñaàu tö XDCB hoaøn thaønh </t>
  </si>
  <si>
    <t>- Taêng khaùc</t>
  </si>
  <si>
    <t>- Chuyeån sang BÑS ñaàu tö</t>
  </si>
  <si>
    <t>- Thanh lyù, nhöôïng baùn</t>
  </si>
  <si>
    <t>- Giaûm khaùc</t>
  </si>
  <si>
    <t>Soá dö cuoái quùy</t>
  </si>
  <si>
    <t>Giaù trò hao moøn luyõ keá</t>
  </si>
  <si>
    <t>- Khaáu hao trong quùy</t>
  </si>
  <si>
    <t>- Chuyeån sang baát ñoäng saûn ñaàu tö</t>
  </si>
  <si>
    <t>Giaù trò coøn laïi cuûa TSCÑ höõu hình</t>
  </si>
  <si>
    <t>- Taïi ngaøy ñaàu naêm</t>
  </si>
  <si>
    <t>- Taïi ngaøy cuoái quùy</t>
  </si>
  <si>
    <t>* Giaù trò coøn laïi cuoái quùy cuûa TSCÑ höõu hình ñaõ duøng theá chaáp, caàm coá caùc khoaûn vay:</t>
  </si>
  <si>
    <t>* Nguyeân giaù TSCÑ cuoái quùy ñaõ khaáu hao heát nhöng vaãn coøn söõ duïng:</t>
  </si>
  <si>
    <t>* Nguyeân giaù TSCÑ cuoái quùy chôø thanh lyù:</t>
  </si>
  <si>
    <t>* Caùc cam keát veà vieäc mua, baùn TSCÑ höõu hình coù giaù trò lôùn chöa thöïc hieän:</t>
  </si>
  <si>
    <t>09- Taêng, giaûm taøi saûn coá ñònh thueâ taøi chính:</t>
  </si>
  <si>
    <t>Khoaûn muc</t>
  </si>
  <si>
    <t>Phöông tieän
 vaän taûi, truyeàn daãn</t>
  </si>
  <si>
    <t>Toång 
coäng</t>
  </si>
  <si>
    <t>Nguyeân giaù TSCÑ thueâ TC</t>
  </si>
  <si>
    <t>- Thueâ taøi chính trong naêm</t>
  </si>
  <si>
    <t>- Mua laïi TSCÑ thueâ taøi chính</t>
  </si>
  <si>
    <t>- Traû laïi TSCÑ thueâ taøi chính</t>
  </si>
  <si>
    <t>- Khaáu hao trong naêm</t>
  </si>
  <si>
    <t>Giaù trò coøn laïi cuûa TSCÑ thueâ TC</t>
  </si>
  <si>
    <t>10- Taêng, giaûm taøi saûn coá ñònh voâ hình:</t>
  </si>
  <si>
    <t>Quyeàn 
söû duïng ñaát</t>
  </si>
  <si>
    <t>Baûn quyeàn,
 baèng saùng cheá</t>
  </si>
  <si>
    <t>Nhaõn hieäu 
haøng hoaù</t>
  </si>
  <si>
    <t>Phaàn meàm 
maùy tính</t>
  </si>
  <si>
    <t>TSCÑ 
voâ hình khaùc</t>
  </si>
  <si>
    <t>- Mua trong naêm</t>
  </si>
  <si>
    <t>- Taïo ra töø noäi boä doanh nghieäp</t>
  </si>
  <si>
    <t>- Taêng do hôïp nhaát khinh doanh</t>
  </si>
  <si>
    <t>Giaù trò coøn laïi cuûa TSCÑVH</t>
  </si>
  <si>
    <t xml:space="preserve">Thuyeát minh soá lieäu vaø giaûi thích khaùc </t>
  </si>
  <si>
    <t>11- Chi phí xaây döïng cô baûn dôû dang:</t>
  </si>
  <si>
    <t xml:space="preserve">    - Chi phí xaây döïng cô baûn</t>
  </si>
  <si>
    <t xml:space="preserve">    Trong ñoù: Nhöõng coâng trình lôùn:</t>
  </si>
  <si>
    <t xml:space="preserve"> + Coâng trình </t>
  </si>
  <si>
    <t>12- Taêng, giaûm baát doäng saûn ñaàu tö:</t>
  </si>
  <si>
    <t>Soá ñaàu 
naêm</t>
  </si>
  <si>
    <t>Taêng trong
 quùy</t>
  </si>
  <si>
    <t>Giaûm trong 
quùy</t>
  </si>
  <si>
    <t>Soá cuoái 
quùy</t>
  </si>
  <si>
    <t>Nguyeân giaù baát ñoäng saûn ñaàu tö</t>
  </si>
  <si>
    <t>- Quyeàn söû duïng ñaát</t>
  </si>
  <si>
    <t>- Nhaø</t>
  </si>
  <si>
    <t>- Nhaø vaø quyeàn söû duïng daát</t>
  </si>
  <si>
    <t>- Cô sôû haï taàng</t>
  </si>
  <si>
    <t>- Nhaø vaø quyeàn söû duïng ñaát</t>
  </si>
  <si>
    <t>Giaù trò coøn laïi BÑS ñaàu tö</t>
  </si>
  <si>
    <t>22- Voán chuû sôû höõu</t>
  </si>
  <si>
    <t xml:space="preserve">   a- Baûng ñoái chieáu bieán ñoäng cuûa Voán chuû sôû höõu</t>
  </si>
  <si>
    <t>Voán ñaàu tö cuõa chuû sôû höõu</t>
  </si>
  <si>
    <t>Thaêng 
dö voán
 coå phaàn</t>
  </si>
  <si>
    <t>Voán khaùc cuûa chuû sôû höõu</t>
  </si>
  <si>
    <t>Coå 
phieáu 
ngaân 
quó</t>
  </si>
  <si>
    <t>Cheânh
 leäch 
ñaùnh giaù
 laïi 
taøi saûn</t>
  </si>
  <si>
    <t>Cheânh 
leäch 
tyû giaù
 hoái ñoaùi</t>
  </si>
  <si>
    <t>Nguoàn voán ñaàu tö XDCB</t>
  </si>
  <si>
    <t>A</t>
  </si>
  <si>
    <t xml:space="preserve">Soá dö ñaàu naêm
tröôùc
</t>
  </si>
  <si>
    <t>-Taêng voán trong naêm tröôùc</t>
  </si>
  <si>
    <t>-Laõi trong naêm tröôùc</t>
  </si>
  <si>
    <t>- Giaûm voán trong naêm tröôùc</t>
  </si>
  <si>
    <t>Loã trong naêm tröôùc</t>
  </si>
  <si>
    <t>Giaõm khaùc</t>
  </si>
  <si>
    <t>Soá dö cuoái naêm tröôc Soá dö ñaàu nam nay</t>
  </si>
  <si>
    <t>- Taêng voán naêm nay</t>
  </si>
  <si>
    <t>- Laõi trong naêm nay</t>
  </si>
  <si>
    <t>-Giaûm voán trong naêm nay</t>
  </si>
  <si>
    <t>- Loã trong naêm nay</t>
  </si>
  <si>
    <t>Soá dö cuoái quùy 1/07</t>
  </si>
  <si>
    <t>COÂNG TY COÅ PHAÀN THUÛY SAÛN SOÁ 1</t>
  </si>
  <si>
    <t>Maãu B 03 / DN</t>
  </si>
  <si>
    <t>MST : 0302047389</t>
  </si>
  <si>
    <t xml:space="preserve">BAÙO CAÙO LÖU CHUYEÅN TIEÀN TEÄ </t>
  </si>
  <si>
    <t>( Theo phöông phaùp tröïc tieáp )</t>
  </si>
  <si>
    <t xml:space="preserve">Ñôn vò tính : Ñoàng </t>
  </si>
  <si>
    <t>Maõ 
soá</t>
  </si>
  <si>
    <t>Thuyeát
minh</t>
  </si>
  <si>
    <t>Luõy keá töø ñaàu naêm ñeán cuoái quùy naøy</t>
  </si>
  <si>
    <t>1. Tieàn thu töø baùn haøng , cung caáp dòch vuï vaø doanh thu khaùc</t>
  </si>
  <si>
    <t>2. Tieàn chi traû cho ngöôøi cung caáp haøng hoùa vaø dòch vuï</t>
  </si>
  <si>
    <t>3. Tieàn chi traû cho ngöôøi lao ñoäng</t>
  </si>
  <si>
    <t>03</t>
  </si>
  <si>
    <t>4. Tieàn chi traû laõi vay</t>
  </si>
  <si>
    <t>04</t>
  </si>
  <si>
    <t>5. Tieàn chi noäp thueá Thu nhaäp doanh nghieäp</t>
  </si>
  <si>
    <t>05</t>
  </si>
  <si>
    <t>6. Tieàn thu khaùc töø hoïat ñoäng kinh doanh</t>
  </si>
  <si>
    <t>06</t>
  </si>
  <si>
    <t>7. Tieàn chi khaùc cho hoaït ñoäng kinh doanh</t>
  </si>
  <si>
    <t>07</t>
  </si>
  <si>
    <t xml:space="preserve">      Löu chuyeån tieàn thuaàn töø hoaït ñoäng saûn xuaát, kinh doanh </t>
  </si>
  <si>
    <t>1. Tieàn chi ñeå mua saém , xaây döïng TSCÑ vaø caùc taøi saûn daøi haïn khaùc</t>
  </si>
  <si>
    <t>6,7,8,11</t>
  </si>
  <si>
    <t>2.Tieàn thu töø thanh lyù , nhöôïng baùn TSCÑ vaø caùc taøi saûn daøi haïn khaùc</t>
  </si>
  <si>
    <t>3. Tieàn chi cho vay , mua caùc coâng cuï nôï cuûa ñôn vò khaùc</t>
  </si>
  <si>
    <t>4. Tieàn thu hoài cho vay , baùn laïi caùc coâng cuï nôï cuûa ñôn vò khaùc</t>
  </si>
  <si>
    <t>5. Tieàn chi ñaàu tö goùp voán vaøo caùc ñôn vò khaùc</t>
  </si>
  <si>
    <t>6. Tieàn thu hoài ñaàu tö goùp voán vaøo ñôn vò khaùc</t>
  </si>
  <si>
    <t>26</t>
  </si>
  <si>
    <t>7. Tieàn thu laõi cho vay , coå töùc vaø lôïi nhuaän ñöôïc chia</t>
  </si>
  <si>
    <t>27</t>
  </si>
  <si>
    <t xml:space="preserve">Löu chuyeån tieàn thuaàn töø hoaït ñoäng ñaàu tö </t>
  </si>
  <si>
    <t>1. Tieàn thu töø phaùt haønh coå phieáu , nhaän voán goùp cuûa chuû sôû höõu</t>
  </si>
  <si>
    <t>21</t>
  </si>
  <si>
    <t>2. Tieàn chi traû voán goùp cho caùc chuû sôû höõu , mua laïi coå phieáu 
     cuûa Doanh nghieäp ñaõ phaùt haønh</t>
  </si>
  <si>
    <t xml:space="preserve">3. Tieàn vay ngaén haïn , daøi haïn nhaän ñöôïc </t>
  </si>
  <si>
    <t>4. Tieàn chi  traû nôï goác vay</t>
  </si>
  <si>
    <t>5. Tieàn chi traû nôï thueâ taøi chính</t>
  </si>
  <si>
    <t>6. Coå töùc , lôïi nhuaän ñaõ traû cho chuû sôû höõu</t>
  </si>
  <si>
    <t xml:space="preserve">Löu chuyeån tieàn thuaàn töø hoaït ñoäng taøi chính </t>
  </si>
  <si>
    <t>Löu chuyeån tieàn thuaàn trong kyø  (20+30+40 )</t>
  </si>
  <si>
    <t xml:space="preserve">Tieàn vaø töông ñöông tieàn  ñaàu kyø </t>
  </si>
  <si>
    <t>Aûnh höôûng cuûa thay ñoåi tyû giaù hoái ñoaùi quy ñoåi ngoaïi teä</t>
  </si>
  <si>
    <t>61</t>
  </si>
  <si>
    <t>Tieàn vaø töông ñöông tieàn  cuoái kyø  ( 50+60+61 )</t>
  </si>
  <si>
    <t>29</t>
  </si>
  <si>
    <t xml:space="preserve">                                                                                                                                             Laäp bieåu ngaøy ......... thaùng ......... naêm …….......</t>
  </si>
  <si>
    <t xml:space="preserve">                 Ngöôøi laäp bieåu                                                   Keá Toaùn Tröôûng                                                    Giaùm Ñoác</t>
  </si>
  <si>
    <t xml:space="preserve">                    (kyù, hoï teân)                                                         (kyù, hoï teân)                                                (kyù, hoï teân, ñoùng daáu)</t>
  </si>
  <si>
    <t xml:space="preserve">         Nguyeãn Thanh Haø                                     Hoaøng Thò Minh Hoøa                                Nguyeãn Thò Lieân Phöôïng</t>
  </si>
  <si>
    <r>
      <t xml:space="preserve"> </t>
    </r>
    <r>
      <rPr>
        <b/>
        <u val="single"/>
        <sz val="10"/>
        <rFont val="VNI-Times"/>
        <family val="0"/>
      </rPr>
      <t>I. LÖU CHUYEÅN TIEÀN TÖØ HOAÏT ÑOÄNG  KINH DOANH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</si>
</sst>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\+\ &quot;coâng trình&quot;"/>
  </numFmts>
  <fonts count="25">
    <font>
      <sz val="10"/>
      <name val="VNI-Times"/>
      <family val="0"/>
    </font>
    <font>
      <b/>
      <sz val="10"/>
      <name val="VNI-Times"/>
      <family val="0"/>
    </font>
    <font>
      <b/>
      <sz val="11"/>
      <name val="VNI-Times"/>
      <family val="0"/>
    </font>
    <font>
      <b/>
      <u val="single"/>
      <sz val="11"/>
      <name val="VNI-Times"/>
      <family val="0"/>
    </font>
    <font>
      <sz val="11"/>
      <name val="VNI-Times"/>
      <family val="0"/>
    </font>
    <font>
      <b/>
      <sz val="16"/>
      <name val="VNI-Times"/>
      <family val="0"/>
    </font>
    <font>
      <sz val="12"/>
      <name val="VNI-Times"/>
      <family val="0"/>
    </font>
    <font>
      <b/>
      <sz val="9"/>
      <name val="VNI-Times"/>
      <family val="0"/>
    </font>
    <font>
      <b/>
      <sz val="8"/>
      <name val="VNI-Times"/>
      <family val="0"/>
    </font>
    <font>
      <b/>
      <i/>
      <sz val="10"/>
      <name val="VNI-Times"/>
      <family val="0"/>
    </font>
    <font>
      <b/>
      <sz val="10"/>
      <color indexed="10"/>
      <name val="VNI-Times"/>
      <family val="0"/>
    </font>
    <font>
      <b/>
      <u val="single"/>
      <sz val="10"/>
      <name val="VNI-Times"/>
      <family val="0"/>
    </font>
    <font>
      <b/>
      <u val="single"/>
      <sz val="10"/>
      <color indexed="10"/>
      <name val="VNI-Times"/>
      <family val="0"/>
    </font>
    <font>
      <sz val="10"/>
      <color indexed="10"/>
      <name val="VNI-Times"/>
      <family val="0"/>
    </font>
    <font>
      <b/>
      <i/>
      <u val="single"/>
      <sz val="10"/>
      <name val="VNI-Times"/>
      <family val="0"/>
    </font>
    <font>
      <b/>
      <sz val="14"/>
      <name val="VNI-Times"/>
      <family val="0"/>
    </font>
    <font>
      <sz val="8"/>
      <name val="VNI-Times"/>
      <family val="0"/>
    </font>
    <font>
      <sz val="8"/>
      <color indexed="8"/>
      <name val="VNI-Times"/>
      <family val="0"/>
    </font>
    <font>
      <sz val="8"/>
      <color indexed="8"/>
      <name val="VNI-Helve"/>
      <family val="0"/>
    </font>
    <font>
      <b/>
      <sz val="8"/>
      <color indexed="8"/>
      <name val="VNI-Helve"/>
      <family val="0"/>
    </font>
    <font>
      <sz val="8"/>
      <name val="Arial"/>
      <family val="2"/>
    </font>
    <font>
      <b/>
      <sz val="18"/>
      <name val="VNI-Times"/>
      <family val="0"/>
    </font>
    <font>
      <b/>
      <sz val="12"/>
      <name val="VNI-Times"/>
      <family val="0"/>
    </font>
    <font>
      <sz val="9"/>
      <name val="VNI-Times"/>
      <family val="0"/>
    </font>
    <font>
      <i/>
      <sz val="10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  <xf numFmtId="37" fontId="7" fillId="0" borderId="4" xfId="0" applyNumberFormat="1" applyFont="1" applyBorder="1" applyAlignment="1">
      <alignment horizontal="center" vertical="center"/>
    </xf>
    <xf numFmtId="37" fontId="8" fillId="0" borderId="4" xfId="0" applyNumberFormat="1" applyFont="1" applyBorder="1" applyAlignment="1">
      <alignment horizontal="center" wrapText="1"/>
    </xf>
    <xf numFmtId="37" fontId="1" fillId="0" borderId="5" xfId="0" applyNumberFormat="1" applyFont="1" applyBorder="1" applyAlignment="1">
      <alignment horizontal="center" vertical="center" wrapText="1"/>
    </xf>
    <xf numFmtId="37" fontId="9" fillId="0" borderId="6" xfId="0" applyNumberFormat="1" applyFont="1" applyBorder="1" applyAlignment="1">
      <alignment horizontal="center" vertical="center" wrapText="1"/>
    </xf>
    <xf numFmtId="37" fontId="2" fillId="2" borderId="7" xfId="0" applyNumberFormat="1" applyFont="1" applyFill="1" applyBorder="1" applyAlignment="1">
      <alignment horizontal="center" vertical="center"/>
    </xf>
    <xf numFmtId="37" fontId="2" fillId="2" borderId="8" xfId="0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>
      <alignment horizontal="center" vertical="center"/>
    </xf>
    <xf numFmtId="37" fontId="2" fillId="2" borderId="10" xfId="0" applyNumberFormat="1" applyFont="1" applyFill="1" applyBorder="1" applyAlignment="1">
      <alignment horizontal="center"/>
    </xf>
    <xf numFmtId="37" fontId="10" fillId="0" borderId="11" xfId="0" applyNumberFormat="1" applyFont="1" applyBorder="1" applyAlignment="1">
      <alignment horizontal="center"/>
    </xf>
    <xf numFmtId="37" fontId="10" fillId="0" borderId="12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center" vertical="center"/>
    </xf>
    <xf numFmtId="37" fontId="1" fillId="0" borderId="13" xfId="15" applyNumberFormat="1" applyFont="1" applyFill="1" applyBorder="1" applyAlignment="1">
      <alignment horizontal="center" vertical="center"/>
    </xf>
    <xf numFmtId="37" fontId="1" fillId="0" borderId="14" xfId="15" applyNumberFormat="1" applyFont="1" applyFill="1" applyBorder="1" applyAlignment="1">
      <alignment horizontal="center" vertical="center"/>
    </xf>
    <xf numFmtId="37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37" fontId="1" fillId="0" borderId="17" xfId="0" applyNumberFormat="1" applyFont="1" applyBorder="1" applyAlignment="1">
      <alignment horizontal="center" vertical="center"/>
    </xf>
    <xf numFmtId="37" fontId="1" fillId="0" borderId="17" xfId="15" applyNumberFormat="1" applyFont="1" applyFill="1" applyBorder="1" applyAlignment="1">
      <alignment horizontal="center" vertical="center"/>
    </xf>
    <xf numFmtId="37" fontId="1" fillId="0" borderId="18" xfId="15" applyNumberFormat="1" applyFont="1" applyFill="1" applyBorder="1" applyAlignment="1">
      <alignment horizontal="center" vertical="center"/>
    </xf>
    <xf numFmtId="37" fontId="11" fillId="0" borderId="19" xfId="0" applyNumberFormat="1" applyFont="1" applyBorder="1" applyAlignment="1">
      <alignment horizontal="left" indent="1"/>
    </xf>
    <xf numFmtId="37" fontId="11" fillId="0" borderId="20" xfId="0" applyNumberFormat="1" applyFont="1" applyBorder="1" applyAlignment="1">
      <alignment horizontal="left" indent="1"/>
    </xf>
    <xf numFmtId="37" fontId="1" fillId="0" borderId="21" xfId="0" applyNumberFormat="1" applyFont="1" applyBorder="1" applyAlignment="1">
      <alignment horizontal="center"/>
    </xf>
    <xf numFmtId="37" fontId="1" fillId="0" borderId="21" xfId="15" applyNumberFormat="1" applyFont="1" applyFill="1" applyBorder="1" applyAlignment="1">
      <alignment/>
    </xf>
    <xf numFmtId="37" fontId="1" fillId="0" borderId="22" xfId="15" applyNumberFormat="1" applyFont="1" applyFill="1" applyBorder="1" applyAlignment="1">
      <alignment/>
    </xf>
    <xf numFmtId="37" fontId="0" fillId="0" borderId="19" xfId="0" applyNumberFormat="1" applyFont="1" applyBorder="1" applyAlignment="1">
      <alignment horizontal="left" indent="2"/>
    </xf>
    <xf numFmtId="37" fontId="0" fillId="0" borderId="20" xfId="0" applyNumberFormat="1" applyFont="1" applyBorder="1" applyAlignment="1">
      <alignment horizontal="left" indent="2"/>
    </xf>
    <xf numFmtId="37" fontId="0" fillId="0" borderId="21" xfId="0" applyNumberFormat="1" applyFont="1" applyBorder="1" applyAlignment="1">
      <alignment horizontal="center"/>
    </xf>
    <xf numFmtId="37" fontId="0" fillId="0" borderId="21" xfId="15" applyNumberFormat="1" applyFont="1" applyBorder="1" applyAlignment="1">
      <alignment/>
    </xf>
    <xf numFmtId="37" fontId="0" fillId="0" borderId="22" xfId="15" applyNumberFormat="1" applyFont="1" applyBorder="1" applyAlignment="1">
      <alignment/>
    </xf>
    <xf numFmtId="37" fontId="0" fillId="0" borderId="20" xfId="0" applyNumberFormat="1" applyFont="1" applyBorder="1" applyAlignment="1">
      <alignment horizontal="center"/>
    </xf>
    <xf numFmtId="37" fontId="0" fillId="0" borderId="21" xfId="15" applyNumberFormat="1" applyFont="1" applyFill="1" applyBorder="1" applyAlignment="1">
      <alignment/>
    </xf>
    <xf numFmtId="37" fontId="0" fillId="0" borderId="22" xfId="15" applyNumberFormat="1" applyFont="1" applyFill="1" applyBorder="1" applyAlignment="1">
      <alignment/>
    </xf>
    <xf numFmtId="37" fontId="0" fillId="0" borderId="23" xfId="0" applyNumberFormat="1" applyFont="1" applyBorder="1" applyAlignment="1">
      <alignment horizontal="left" indent="2"/>
    </xf>
    <xf numFmtId="37" fontId="0" fillId="0" borderId="24" xfId="0" applyNumberFormat="1" applyFont="1" applyBorder="1" applyAlignment="1">
      <alignment horizontal="left" indent="2"/>
    </xf>
    <xf numFmtId="37" fontId="0" fillId="0" borderId="25" xfId="0" applyNumberFormat="1" applyFont="1" applyBorder="1" applyAlignment="1">
      <alignment horizontal="center"/>
    </xf>
    <xf numFmtId="37" fontId="0" fillId="0" borderId="25" xfId="15" applyNumberFormat="1" applyFont="1" applyBorder="1" applyAlignment="1">
      <alignment/>
    </xf>
    <xf numFmtId="37" fontId="0" fillId="0" borderId="26" xfId="1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15" applyNumberFormat="1" applyFont="1" applyBorder="1" applyAlignment="1">
      <alignment/>
    </xf>
    <xf numFmtId="37" fontId="0" fillId="0" borderId="27" xfId="15" applyNumberFormat="1" applyFont="1" applyBorder="1" applyAlignment="1">
      <alignment/>
    </xf>
    <xf numFmtId="37" fontId="10" fillId="0" borderId="28" xfId="0" applyNumberFormat="1" applyFont="1" applyBorder="1" applyAlignment="1">
      <alignment horizontal="left"/>
    </xf>
    <xf numFmtId="37" fontId="10" fillId="0" borderId="29" xfId="0" applyNumberFormat="1" applyFont="1" applyBorder="1" applyAlignment="1">
      <alignment horizontal="left"/>
    </xf>
    <xf numFmtId="37" fontId="1" fillId="0" borderId="30" xfId="0" applyNumberFormat="1" applyFont="1" applyBorder="1" applyAlignment="1">
      <alignment horizontal="center" vertical="center"/>
    </xf>
    <xf numFmtId="37" fontId="0" fillId="0" borderId="30" xfId="0" applyNumberFormat="1" applyFont="1" applyBorder="1" applyAlignment="1">
      <alignment horizontal="center" vertical="center"/>
    </xf>
    <xf numFmtId="37" fontId="1" fillId="0" borderId="30" xfId="15" applyNumberFormat="1" applyFont="1" applyFill="1" applyBorder="1" applyAlignment="1">
      <alignment horizontal="center" vertical="center"/>
    </xf>
    <xf numFmtId="37" fontId="1" fillId="0" borderId="31" xfId="15" applyNumberFormat="1" applyFont="1" applyFill="1" applyBorder="1" applyAlignment="1">
      <alignment horizontal="center" vertical="center"/>
    </xf>
    <xf numFmtId="37" fontId="0" fillId="0" borderId="17" xfId="0" applyNumberFormat="1" applyFont="1" applyBorder="1" applyAlignment="1">
      <alignment horizontal="center" vertical="center"/>
    </xf>
    <xf numFmtId="37" fontId="11" fillId="0" borderId="19" xfId="0" applyNumberFormat="1" applyFont="1" applyBorder="1" applyAlignment="1">
      <alignment horizontal="left"/>
    </xf>
    <xf numFmtId="37" fontId="1" fillId="0" borderId="20" xfId="0" applyNumberFormat="1" applyFont="1" applyBorder="1" applyAlignment="1">
      <alignment horizontal="left"/>
    </xf>
    <xf numFmtId="37" fontId="1" fillId="0" borderId="17" xfId="15" applyNumberFormat="1" applyFont="1" applyBorder="1" applyAlignment="1">
      <alignment horizontal="center" vertical="center"/>
    </xf>
    <xf numFmtId="37" fontId="1" fillId="0" borderId="18" xfId="15" applyNumberFormat="1" applyFont="1" applyBorder="1" applyAlignment="1">
      <alignment horizontal="center" vertical="center"/>
    </xf>
    <xf numFmtId="37" fontId="1" fillId="0" borderId="21" xfId="15" applyNumberFormat="1" applyFont="1" applyBorder="1" applyAlignment="1">
      <alignment/>
    </xf>
    <xf numFmtId="37" fontId="1" fillId="0" borderId="22" xfId="15" applyNumberFormat="1" applyFont="1" applyBorder="1" applyAlignment="1">
      <alignment/>
    </xf>
    <xf numFmtId="37" fontId="0" fillId="0" borderId="19" xfId="0" applyNumberFormat="1" applyFont="1" applyBorder="1" applyAlignment="1">
      <alignment horizontal="left" indent="3"/>
    </xf>
    <xf numFmtId="37" fontId="0" fillId="0" borderId="20" xfId="0" applyNumberFormat="1" applyFont="1" applyBorder="1" applyAlignment="1">
      <alignment horizontal="left" indent="3"/>
    </xf>
    <xf numFmtId="37" fontId="12" fillId="0" borderId="2" xfId="0" applyNumberFormat="1" applyFont="1" applyBorder="1" applyAlignment="1">
      <alignment horizontal="left" indent="4"/>
    </xf>
    <xf numFmtId="37" fontId="12" fillId="0" borderId="3" xfId="0" applyNumberFormat="1" applyFont="1" applyBorder="1" applyAlignment="1">
      <alignment horizontal="left" indent="4"/>
    </xf>
    <xf numFmtId="37" fontId="10" fillId="0" borderId="4" xfId="0" applyNumberFormat="1" applyFont="1" applyBorder="1" applyAlignment="1">
      <alignment horizontal="center"/>
    </xf>
    <xf numFmtId="37" fontId="13" fillId="0" borderId="4" xfId="0" applyNumberFormat="1" applyFont="1" applyBorder="1" applyAlignment="1">
      <alignment horizontal="center"/>
    </xf>
    <xf numFmtId="37" fontId="1" fillId="0" borderId="4" xfId="15" applyNumberFormat="1" applyFont="1" applyFill="1" applyBorder="1" applyAlignment="1">
      <alignment/>
    </xf>
    <xf numFmtId="37" fontId="1" fillId="0" borderId="32" xfId="15" applyNumberFormat="1" applyFont="1" applyFill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2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center"/>
    </xf>
    <xf numFmtId="37" fontId="1" fillId="0" borderId="32" xfId="0" applyNumberFormat="1" applyFont="1" applyBorder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37" fontId="1" fillId="2" borderId="3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>
      <alignment horizontal="center"/>
    </xf>
    <xf numFmtId="37" fontId="1" fillId="2" borderId="32" xfId="0" applyNumberFormat="1" applyFont="1" applyFill="1" applyBorder="1" applyAlignment="1">
      <alignment horizontal="center"/>
    </xf>
    <xf numFmtId="37" fontId="10" fillId="0" borderId="28" xfId="0" applyNumberFormat="1" applyFont="1" applyBorder="1" applyAlignment="1">
      <alignment horizontal="center"/>
    </xf>
    <xf numFmtId="37" fontId="10" fillId="0" borderId="29" xfId="0" applyNumberFormat="1" applyFont="1" applyBorder="1" applyAlignment="1">
      <alignment horizont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left" indent="2"/>
    </xf>
    <xf numFmtId="37" fontId="0" fillId="0" borderId="22" xfId="0" applyNumberFormat="1" applyFont="1" applyFill="1" applyBorder="1" applyAlignment="1">
      <alignment horizontal="left" indent="2"/>
    </xf>
    <xf numFmtId="37" fontId="0" fillId="0" borderId="33" xfId="0" applyNumberFormat="1" applyFont="1" applyBorder="1" applyAlignment="1">
      <alignment horizontal="left" indent="2"/>
    </xf>
    <xf numFmtId="37" fontId="0" fillId="0" borderId="34" xfId="0" applyNumberFormat="1" applyFont="1" applyBorder="1" applyAlignment="1">
      <alignment horizontal="left" indent="2"/>
    </xf>
    <xf numFmtId="37" fontId="0" fillId="0" borderId="35" xfId="0" applyNumberFormat="1" applyFont="1" applyBorder="1" applyAlignment="1">
      <alignment horizontal="center"/>
    </xf>
    <xf numFmtId="37" fontId="0" fillId="0" borderId="35" xfId="15" applyNumberFormat="1" applyFont="1" applyBorder="1" applyAlignment="1">
      <alignment/>
    </xf>
    <xf numFmtId="37" fontId="0" fillId="0" borderId="36" xfId="15" applyNumberFormat="1" applyFont="1" applyBorder="1" applyAlignment="1">
      <alignment/>
    </xf>
    <xf numFmtId="37" fontId="0" fillId="0" borderId="37" xfId="0" applyNumberFormat="1" applyFont="1" applyBorder="1" applyAlignment="1">
      <alignment horizontal="left" indent="2"/>
    </xf>
    <xf numFmtId="37" fontId="0" fillId="0" borderId="38" xfId="0" applyNumberFormat="1" applyFont="1" applyBorder="1" applyAlignment="1">
      <alignment horizontal="left" indent="2"/>
    </xf>
    <xf numFmtId="37" fontId="0" fillId="0" borderId="39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left" indent="2"/>
    </xf>
    <xf numFmtId="37" fontId="10" fillId="0" borderId="40" xfId="0" applyNumberFormat="1" applyFont="1" applyBorder="1" applyAlignment="1">
      <alignment horizontal="center"/>
    </xf>
    <xf numFmtId="37" fontId="10" fillId="0" borderId="41" xfId="0" applyNumberFormat="1" applyFont="1" applyBorder="1" applyAlignment="1">
      <alignment horizontal="center"/>
    </xf>
    <xf numFmtId="37" fontId="1" fillId="0" borderId="42" xfId="0" applyNumberFormat="1" applyFont="1" applyBorder="1" applyAlignment="1">
      <alignment horizontal="center" vertical="center"/>
    </xf>
    <xf numFmtId="37" fontId="0" fillId="0" borderId="42" xfId="0" applyNumberFormat="1" applyFont="1" applyBorder="1" applyAlignment="1">
      <alignment horizontal="center" vertical="center"/>
    </xf>
    <xf numFmtId="37" fontId="1" fillId="0" borderId="42" xfId="15" applyNumberFormat="1" applyFont="1" applyFill="1" applyBorder="1" applyAlignment="1">
      <alignment horizontal="center" vertical="center"/>
    </xf>
    <xf numFmtId="37" fontId="1" fillId="0" borderId="43" xfId="15" applyNumberFormat="1" applyFont="1" applyFill="1" applyBorder="1" applyAlignment="1">
      <alignment horizontal="center" vertical="center"/>
    </xf>
    <xf numFmtId="37" fontId="1" fillId="0" borderId="19" xfId="0" applyNumberFormat="1" applyFont="1" applyBorder="1" applyAlignment="1">
      <alignment horizontal="center"/>
    </xf>
    <xf numFmtId="37" fontId="1" fillId="0" borderId="44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 horizontal="center" vertical="center"/>
    </xf>
    <xf numFmtId="37" fontId="0" fillId="0" borderId="21" xfId="0" applyNumberFormat="1" applyFont="1" applyBorder="1" applyAlignment="1">
      <alignment horizontal="center" vertical="center"/>
    </xf>
    <xf numFmtId="37" fontId="1" fillId="0" borderId="21" xfId="15" applyNumberFormat="1" applyFont="1" applyFill="1" applyBorder="1" applyAlignment="1">
      <alignment horizontal="center" vertical="center"/>
    </xf>
    <xf numFmtId="37" fontId="1" fillId="0" borderId="22" xfId="15" applyNumberFormat="1" applyFont="1" applyFill="1" applyBorder="1" applyAlignment="1">
      <alignment horizontal="center" vertical="center"/>
    </xf>
    <xf numFmtId="37" fontId="11" fillId="0" borderId="44" xfId="0" applyNumberFormat="1" applyFont="1" applyBorder="1" applyAlignment="1">
      <alignment horizontal="left" indent="1"/>
    </xf>
    <xf numFmtId="37" fontId="0" fillId="0" borderId="44" xfId="0" applyNumberFormat="1" applyFont="1" applyBorder="1" applyAlignment="1">
      <alignment horizontal="left" indent="2"/>
    </xf>
    <xf numFmtId="37" fontId="0" fillId="0" borderId="45" xfId="0" applyNumberFormat="1" applyFont="1" applyBorder="1" applyAlignment="1">
      <alignment horizontal="left" indent="2"/>
    </xf>
    <xf numFmtId="37" fontId="0" fillId="0" borderId="25" xfId="15" applyNumberFormat="1" applyFont="1" applyFill="1" applyBorder="1" applyAlignment="1">
      <alignment/>
    </xf>
    <xf numFmtId="37" fontId="0" fillId="0" borderId="26" xfId="15" applyNumberFormat="1" applyFont="1" applyFill="1" applyBorder="1" applyAlignment="1">
      <alignment/>
    </xf>
    <xf numFmtId="37" fontId="0" fillId="0" borderId="46" xfId="0" applyNumberFormat="1" applyFont="1" applyBorder="1" applyAlignment="1">
      <alignment horizontal="center"/>
    </xf>
    <xf numFmtId="37" fontId="0" fillId="0" borderId="47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7" xfId="0" applyNumberFormat="1" applyFont="1" applyBorder="1" applyAlignment="1">
      <alignment horizontal="center"/>
    </xf>
    <xf numFmtId="37" fontId="1" fillId="0" borderId="28" xfId="0" applyNumberFormat="1" applyFont="1" applyBorder="1" applyAlignment="1">
      <alignment horizontal="center"/>
    </xf>
    <xf numFmtId="37" fontId="1" fillId="0" borderId="46" xfId="0" applyNumberFormat="1" applyFont="1" applyBorder="1" applyAlignment="1">
      <alignment horizontal="center"/>
    </xf>
    <xf numFmtId="37" fontId="1" fillId="0" borderId="29" xfId="0" applyNumberFormat="1" applyFont="1" applyBorder="1" applyAlignment="1">
      <alignment horizontal="center"/>
    </xf>
    <xf numFmtId="37" fontId="8" fillId="0" borderId="30" xfId="0" applyNumberFormat="1" applyFont="1" applyBorder="1" applyAlignment="1">
      <alignment horizontal="center" wrapText="1"/>
    </xf>
    <xf numFmtId="37" fontId="7" fillId="0" borderId="30" xfId="0" applyNumberFormat="1" applyFont="1" applyBorder="1" applyAlignment="1">
      <alignment horizontal="center" vertical="center" wrapText="1"/>
    </xf>
    <xf numFmtId="37" fontId="7" fillId="0" borderId="31" xfId="0" applyNumberFormat="1" applyFont="1" applyBorder="1" applyAlignment="1">
      <alignment horizontal="center" vertical="center" wrapText="1"/>
    </xf>
    <xf numFmtId="37" fontId="1" fillId="0" borderId="48" xfId="0" applyNumberFormat="1" applyFont="1" applyBorder="1" applyAlignment="1">
      <alignment horizontal="center"/>
    </xf>
    <xf numFmtId="37" fontId="1" fillId="0" borderId="49" xfId="0" applyNumberFormat="1" applyFont="1" applyBorder="1" applyAlignment="1">
      <alignment horizontal="center"/>
    </xf>
    <xf numFmtId="37" fontId="1" fillId="0" borderId="50" xfId="0" applyNumberFormat="1" applyFont="1" applyBorder="1" applyAlignment="1">
      <alignment horizontal="center"/>
    </xf>
    <xf numFmtId="37" fontId="0" fillId="0" borderId="50" xfId="0" applyNumberFormat="1" applyFont="1" applyBorder="1" applyAlignment="1">
      <alignment horizontal="center" wrapText="1"/>
    </xf>
    <xf numFmtId="37" fontId="1" fillId="0" borderId="51" xfId="0" applyNumberFormat="1" applyFont="1" applyBorder="1" applyAlignment="1">
      <alignment horizontal="center"/>
    </xf>
    <xf numFmtId="37" fontId="1" fillId="0" borderId="52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left" indent="2"/>
    </xf>
    <xf numFmtId="37" fontId="0" fillId="0" borderId="53" xfId="0" applyNumberFormat="1" applyFont="1" applyBorder="1" applyAlignment="1">
      <alignment horizontal="left" indent="2"/>
    </xf>
    <xf numFmtId="37" fontId="0" fillId="0" borderId="16" xfId="0" applyNumberFormat="1" applyFont="1" applyBorder="1" applyAlignment="1">
      <alignment horizontal="left" indent="2"/>
    </xf>
    <xf numFmtId="37" fontId="0" fillId="0" borderId="17" xfId="0" applyNumberFormat="1" applyFont="1" applyBorder="1" applyAlignment="1">
      <alignment horizontal="left" indent="2"/>
    </xf>
    <xf numFmtId="37" fontId="0" fillId="0" borderId="17" xfId="15" applyNumberFormat="1" applyFont="1" applyBorder="1" applyAlignment="1">
      <alignment/>
    </xf>
    <xf numFmtId="37" fontId="0" fillId="0" borderId="18" xfId="15" applyNumberFormat="1" applyFont="1" applyBorder="1" applyAlignment="1">
      <alignment horizontal="center" vertical="center" wrapText="1"/>
    </xf>
    <xf numFmtId="37" fontId="0" fillId="0" borderId="21" xfId="0" applyNumberFormat="1" applyFont="1" applyBorder="1" applyAlignment="1">
      <alignment horizontal="left" indent="2"/>
    </xf>
    <xf numFmtId="37" fontId="0" fillId="0" borderId="54" xfId="15" applyNumberFormat="1" applyFont="1" applyBorder="1" applyAlignment="1">
      <alignment/>
    </xf>
    <xf numFmtId="39" fontId="0" fillId="0" borderId="35" xfId="15" applyNumberFormat="1" applyFont="1" applyBorder="1" applyAlignment="1">
      <alignment/>
    </xf>
    <xf numFmtId="39" fontId="0" fillId="0" borderId="36" xfId="15" applyNumberFormat="1" applyFont="1" applyBorder="1" applyAlignment="1">
      <alignment/>
    </xf>
    <xf numFmtId="39" fontId="0" fillId="0" borderId="22" xfId="15" applyNumberFormat="1" applyFont="1" applyBorder="1" applyAlignment="1">
      <alignment/>
    </xf>
    <xf numFmtId="37" fontId="0" fillId="0" borderId="55" xfId="15" applyNumberFormat="1" applyFont="1" applyBorder="1" applyAlignment="1">
      <alignment/>
    </xf>
    <xf numFmtId="37" fontId="0" fillId="0" borderId="46" xfId="0" applyNumberFormat="1" applyFont="1" applyBorder="1" applyAlignment="1">
      <alignment horizontal="lef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left"/>
    </xf>
    <xf numFmtId="2" fontId="0" fillId="0" borderId="56" xfId="0" applyNumberForma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left" indent="1"/>
    </xf>
    <xf numFmtId="3" fontId="1" fillId="0" borderId="17" xfId="15" applyNumberFormat="1" applyFont="1" applyFill="1" applyBorder="1" applyAlignment="1">
      <alignment horizontal="right" vertical="center" wrapText="1"/>
    </xf>
    <xf numFmtId="1" fontId="0" fillId="0" borderId="21" xfId="0" applyNumberFormat="1" applyBorder="1" applyAlignment="1">
      <alignment horizontal="center"/>
    </xf>
    <xf numFmtId="2" fontId="0" fillId="0" borderId="21" xfId="0" applyNumberFormat="1" applyFont="1" applyBorder="1" applyAlignment="1">
      <alignment/>
    </xf>
    <xf numFmtId="3" fontId="0" fillId="0" borderId="21" xfId="15" applyNumberFormat="1" applyFont="1" applyBorder="1" applyAlignment="1">
      <alignment/>
    </xf>
    <xf numFmtId="2" fontId="1" fillId="0" borderId="21" xfId="0" applyNumberFormat="1" applyFont="1" applyBorder="1" applyAlignment="1">
      <alignment horizontal="left"/>
    </xf>
    <xf numFmtId="3" fontId="1" fillId="0" borderId="21" xfId="15" applyNumberFormat="1" applyFont="1" applyFill="1" applyBorder="1" applyAlignment="1">
      <alignment horizontal="right" vertical="center"/>
    </xf>
    <xf numFmtId="3" fontId="0" fillId="0" borderId="21" xfId="15" applyNumberFormat="1" applyFont="1" applyBorder="1" applyAlignment="1">
      <alignment horizontal="right" vertical="center"/>
    </xf>
    <xf numFmtId="3" fontId="1" fillId="0" borderId="21" xfId="15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left" indent="2"/>
    </xf>
    <xf numFmtId="3" fontId="0" fillId="0" borderId="21" xfId="15" applyNumberFormat="1" applyFont="1" applyFill="1" applyBorder="1" applyAlignment="1">
      <alignment/>
    </xf>
    <xf numFmtId="1" fontId="0" fillId="0" borderId="35" xfId="0" applyNumberFormat="1" applyBorder="1" applyAlignment="1">
      <alignment horizontal="center"/>
    </xf>
    <xf numFmtId="2" fontId="0" fillId="0" borderId="35" xfId="0" applyNumberFormat="1" applyFont="1" applyBorder="1" applyAlignment="1">
      <alignment/>
    </xf>
    <xf numFmtId="3" fontId="1" fillId="0" borderId="35" xfId="15" applyNumberFormat="1" applyFont="1" applyFill="1" applyBorder="1" applyAlignment="1">
      <alignment/>
    </xf>
    <xf numFmtId="1" fontId="0" fillId="0" borderId="56" xfId="0" applyNumberFormat="1" applyBorder="1" applyAlignment="1">
      <alignment horizontal="center"/>
    </xf>
    <xf numFmtId="2" fontId="10" fillId="0" borderId="56" xfId="0" applyNumberFormat="1" applyFont="1" applyBorder="1" applyAlignment="1">
      <alignment/>
    </xf>
    <xf numFmtId="3" fontId="1" fillId="0" borderId="56" xfId="15" applyNumberFormat="1" applyFont="1" applyFill="1" applyBorder="1" applyAlignment="1">
      <alignment/>
    </xf>
    <xf numFmtId="1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3" fontId="1" fillId="0" borderId="21" xfId="15" applyNumberFormat="1" applyFont="1" applyFill="1" applyBorder="1" applyAlignment="1">
      <alignment/>
    </xf>
    <xf numFmtId="2" fontId="1" fillId="0" borderId="35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/>
    </xf>
    <xf numFmtId="3" fontId="1" fillId="0" borderId="0" xfId="15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6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1" fontId="0" fillId="0" borderId="57" xfId="0" applyNumberFormat="1" applyBorder="1" applyAlignment="1">
      <alignment horizontal="center"/>
    </xf>
    <xf numFmtId="2" fontId="0" fillId="0" borderId="57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0" xfId="0" applyNumberFormat="1" applyAlignment="1">
      <alignment/>
    </xf>
    <xf numFmtId="0" fontId="16" fillId="0" borderId="51" xfId="0" applyFont="1" applyBorder="1" applyAlignment="1">
      <alignment horizontal="center"/>
    </xf>
    <xf numFmtId="0" fontId="0" fillId="0" borderId="58" xfId="0" applyBorder="1" applyAlignment="1">
      <alignment/>
    </xf>
    <xf numFmtId="0" fontId="1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6" fillId="0" borderId="61" xfId="0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center"/>
    </xf>
    <xf numFmtId="0" fontId="17" fillId="0" borderId="63" xfId="0" applyFont="1" applyFill="1" applyBorder="1" applyAlignment="1">
      <alignment horizontal="left"/>
    </xf>
    <xf numFmtId="0" fontId="18" fillId="0" borderId="63" xfId="0" applyFont="1" applyFill="1" applyBorder="1" applyAlignment="1" quotePrefix="1">
      <alignment horizontal="center"/>
    </xf>
    <xf numFmtId="0" fontId="18" fillId="0" borderId="63" xfId="0" applyFont="1" applyFill="1" applyBorder="1" applyAlignment="1">
      <alignment horizontal="center"/>
    </xf>
    <xf numFmtId="3" fontId="16" fillId="0" borderId="63" xfId="0" applyNumberFormat="1" applyFont="1" applyBorder="1" applyAlignment="1">
      <alignment/>
    </xf>
    <xf numFmtId="0" fontId="17" fillId="0" borderId="21" xfId="0" applyFont="1" applyFill="1" applyBorder="1" applyAlignment="1">
      <alignment horizontal="left"/>
    </xf>
    <xf numFmtId="0" fontId="18" fillId="0" borderId="21" xfId="0" applyFont="1" applyFill="1" applyBorder="1" applyAlignment="1" quotePrefix="1">
      <alignment horizontal="center"/>
    </xf>
    <xf numFmtId="0" fontId="19" fillId="0" borderId="21" xfId="0" applyFont="1" applyFill="1" applyBorder="1" applyAlignment="1" quotePrefix="1">
      <alignment horizontal="center"/>
    </xf>
    <xf numFmtId="3" fontId="16" fillId="0" borderId="21" xfId="0" applyNumberFormat="1" applyFont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37" fontId="16" fillId="0" borderId="21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16" fillId="0" borderId="57" xfId="0" applyFont="1" applyBorder="1" applyAlignment="1">
      <alignment/>
    </xf>
    <xf numFmtId="0" fontId="20" fillId="0" borderId="57" xfId="0" applyFont="1" applyBorder="1" applyAlignment="1">
      <alignment horizontal="center"/>
    </xf>
    <xf numFmtId="3" fontId="16" fillId="0" borderId="57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64" xfId="0" applyFont="1" applyBorder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51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6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23" fillId="0" borderId="56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9" xfId="0" applyFont="1" applyBorder="1" applyAlignment="1">
      <alignment/>
    </xf>
    <xf numFmtId="0" fontId="23" fillId="0" borderId="59" xfId="0" applyFont="1" applyBorder="1" applyAlignment="1">
      <alignment/>
    </xf>
    <xf numFmtId="0" fontId="0" fillId="0" borderId="59" xfId="0" applyFont="1" applyBorder="1" applyAlignment="1">
      <alignment/>
    </xf>
    <xf numFmtId="0" fontId="7" fillId="0" borderId="69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23" fillId="0" borderId="67" xfId="0" applyFont="1" applyBorder="1" applyAlignment="1">
      <alignment/>
    </xf>
    <xf numFmtId="0" fontId="23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3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1" fillId="0" borderId="7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3" fillId="0" borderId="68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6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left" vertical="top"/>
    </xf>
    <xf numFmtId="3" fontId="23" fillId="0" borderId="73" xfId="0" applyNumberFormat="1" applyFont="1" applyBorder="1" applyAlignment="1">
      <alignment horizontal="right" vertical="center"/>
    </xf>
    <xf numFmtId="0" fontId="0" fillId="0" borderId="72" xfId="0" applyFont="1" applyBorder="1" applyAlignment="1" quotePrefix="1">
      <alignment horizontal="left" vertical="top"/>
    </xf>
    <xf numFmtId="3" fontId="23" fillId="0" borderId="73" xfId="0" applyNumberFormat="1" applyFont="1" applyBorder="1" applyAlignment="1">
      <alignment vertical="center"/>
    </xf>
    <xf numFmtId="3" fontId="23" fillId="0" borderId="73" xfId="0" applyNumberFormat="1" applyFont="1" applyBorder="1" applyAlignment="1">
      <alignment horizontal="right"/>
    </xf>
    <xf numFmtId="0" fontId="1" fillId="0" borderId="72" xfId="0" applyFont="1" applyBorder="1" applyAlignment="1">
      <alignment horizontal="left" vertical="top"/>
    </xf>
    <xf numFmtId="0" fontId="1" fillId="0" borderId="73" xfId="0" applyFont="1" applyBorder="1" applyAlignment="1">
      <alignment vertical="top"/>
    </xf>
    <xf numFmtId="0" fontId="0" fillId="0" borderId="74" xfId="0" applyFont="1" applyBorder="1" applyAlignment="1" quotePrefix="1">
      <alignment horizontal="left" vertical="top"/>
    </xf>
    <xf numFmtId="3" fontId="23" fillId="0" borderId="75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3" fillId="0" borderId="5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left"/>
    </xf>
    <xf numFmtId="0" fontId="23" fillId="0" borderId="63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 quotePrefix="1">
      <alignment/>
    </xf>
    <xf numFmtId="0" fontId="1" fillId="0" borderId="21" xfId="0" applyFont="1" applyBorder="1" applyAlignment="1">
      <alignment horizontal="left"/>
    </xf>
    <xf numFmtId="0" fontId="0" fillId="0" borderId="21" xfId="0" applyFont="1" applyBorder="1" applyAlignment="1" quotePrefix="1">
      <alignment horizontal="left"/>
    </xf>
    <xf numFmtId="0" fontId="1" fillId="0" borderId="21" xfId="0" applyFont="1" applyBorder="1" applyAlignment="1">
      <alignment vertical="top"/>
    </xf>
    <xf numFmtId="0" fontId="0" fillId="0" borderId="21" xfId="0" applyFont="1" applyBorder="1" applyAlignment="1" quotePrefix="1">
      <alignment horizontal="left" vertical="top"/>
    </xf>
    <xf numFmtId="0" fontId="0" fillId="0" borderId="57" xfId="0" applyFont="1" applyBorder="1" applyAlignment="1" quotePrefix="1">
      <alignment horizontal="left" vertical="top"/>
    </xf>
    <xf numFmtId="0" fontId="0" fillId="0" borderId="57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" fillId="0" borderId="71" xfId="0" applyFont="1" applyBorder="1" applyAlignment="1">
      <alignment vertical="top"/>
    </xf>
    <xf numFmtId="0" fontId="0" fillId="0" borderId="71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2" xfId="0" applyFont="1" applyBorder="1" applyAlignment="1" quotePrefix="1">
      <alignment horizontal="left"/>
    </xf>
    <xf numFmtId="0" fontId="1" fillId="0" borderId="72" xfId="0" applyFont="1" applyBorder="1" applyAlignment="1">
      <alignment horizontal="left"/>
    </xf>
    <xf numFmtId="0" fontId="0" fillId="0" borderId="75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6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Font="1" applyBorder="1" applyAlignment="1" quotePrefix="1">
      <alignment horizontal="left"/>
    </xf>
    <xf numFmtId="0" fontId="0" fillId="0" borderId="20" xfId="0" applyFont="1" applyBorder="1" applyAlignment="1" quotePrefix="1">
      <alignment horizontal="left"/>
    </xf>
    <xf numFmtId="0" fontId="0" fillId="0" borderId="44" xfId="0" applyFont="1" applyBorder="1" applyAlignment="1">
      <alignment/>
    </xf>
    <xf numFmtId="0" fontId="0" fillId="0" borderId="20" xfId="0" applyBorder="1" applyAlignment="1">
      <alignment/>
    </xf>
    <xf numFmtId="0" fontId="1" fillId="0" borderId="7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79" xfId="0" applyFont="1" applyBorder="1" applyAlignment="1" quotePrefix="1">
      <alignment horizontal="left"/>
    </xf>
    <xf numFmtId="0" fontId="0" fillId="0" borderId="80" xfId="0" applyFont="1" applyBorder="1" applyAlignment="1">
      <alignment horizontal="left"/>
    </xf>
    <xf numFmtId="0" fontId="0" fillId="0" borderId="82" xfId="0" applyFont="1" applyBorder="1" applyAlignment="1">
      <alignment/>
    </xf>
    <xf numFmtId="0" fontId="0" fillId="0" borderId="80" xfId="0" applyBorder="1" applyAlignment="1">
      <alignment/>
    </xf>
    <xf numFmtId="0" fontId="0" fillId="0" borderId="67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3" fontId="23" fillId="0" borderId="56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23" fillId="0" borderId="17" xfId="0" applyFont="1" applyBorder="1" applyAlignment="1" quotePrefix="1">
      <alignment horizontal="left" vertical="center" wrapText="1"/>
    </xf>
    <xf numFmtId="3" fontId="23" fillId="0" borderId="17" xfId="0" applyNumberFormat="1" applyFont="1" applyBorder="1" applyAlignment="1">
      <alignment horizontal="right" vertical="center"/>
    </xf>
    <xf numFmtId="0" fontId="23" fillId="0" borderId="21" xfId="0" applyFont="1" applyBorder="1" applyAlignment="1" quotePrefix="1">
      <alignment horizontal="left" vertical="center" wrapText="1"/>
    </xf>
    <xf numFmtId="3" fontId="23" fillId="0" borderId="21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3" fontId="23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7" fontId="23" fillId="0" borderId="35" xfId="0" applyNumberFormat="1" applyFont="1" applyBorder="1" applyAlignment="1">
      <alignment horizontal="right" vertical="center"/>
    </xf>
    <xf numFmtId="0" fontId="7" fillId="0" borderId="56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23" fillId="0" borderId="35" xfId="0" applyFont="1" applyBorder="1" applyAlignment="1" quotePrefix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3" fontId="23" fillId="0" borderId="56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Alignment="1">
      <alignment/>
    </xf>
    <xf numFmtId="37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37" fontId="0" fillId="0" borderId="17" xfId="0" applyNumberFormat="1" applyFont="1" applyBorder="1" applyAlignment="1">
      <alignment vertical="top" wrapText="1"/>
    </xf>
    <xf numFmtId="37" fontId="0" fillId="0" borderId="1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9" fontId="0" fillId="0" borderId="21" xfId="0" applyNumberFormat="1" applyFont="1" applyBorder="1" applyAlignment="1">
      <alignment vertical="top" wrapText="1"/>
    </xf>
    <xf numFmtId="37" fontId="0" fillId="0" borderId="21" xfId="0" applyNumberFormat="1" applyFont="1" applyBorder="1" applyAlignment="1">
      <alignment vertical="top" wrapText="1"/>
    </xf>
    <xf numFmtId="37" fontId="0" fillId="0" borderId="22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37" fontId="0" fillId="2" borderId="21" xfId="0" applyNumberFormat="1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49" fontId="0" fillId="2" borderId="44" xfId="0" applyNumberFormat="1" applyFont="1" applyFill="1" applyBorder="1" applyAlignment="1">
      <alignment vertical="top" wrapText="1"/>
    </xf>
    <xf numFmtId="37" fontId="0" fillId="2" borderId="44" xfId="0" applyNumberFormat="1" applyFont="1" applyFill="1" applyBorder="1" applyAlignment="1">
      <alignment vertical="top" wrapText="1"/>
    </xf>
    <xf numFmtId="37" fontId="0" fillId="2" borderId="54" xfId="0" applyNumberFormat="1" applyFont="1" applyFill="1" applyBorder="1" applyAlignment="1">
      <alignment vertical="top" wrapText="1"/>
    </xf>
    <xf numFmtId="37" fontId="0" fillId="2" borderId="22" xfId="0" applyNumberFormat="1" applyFont="1" applyFill="1" applyBorder="1" applyAlignment="1">
      <alignment vertical="top" wrapText="1"/>
    </xf>
    <xf numFmtId="49" fontId="0" fillId="0" borderId="21" xfId="0" applyNumberFormat="1" applyFont="1" applyBorder="1" applyAlignment="1">
      <alignment vertical="center" wrapText="1"/>
    </xf>
    <xf numFmtId="37" fontId="0" fillId="0" borderId="21" xfId="0" applyNumberFormat="1" applyFont="1" applyBorder="1" applyAlignment="1">
      <alignment vertical="center" wrapText="1"/>
    </xf>
    <xf numFmtId="37" fontId="0" fillId="0" borderId="22" xfId="0" applyNumberFormat="1" applyFont="1" applyBorder="1" applyAlignment="1">
      <alignment vertical="center" wrapText="1"/>
    </xf>
    <xf numFmtId="49" fontId="0" fillId="0" borderId="35" xfId="0" applyNumberFormat="1" applyFont="1" applyBorder="1" applyAlignment="1">
      <alignment vertical="top" wrapText="1"/>
    </xf>
    <xf numFmtId="37" fontId="0" fillId="0" borderId="35" xfId="0" applyNumberFormat="1" applyFont="1" applyBorder="1" applyAlignment="1">
      <alignment vertical="top" wrapText="1"/>
    </xf>
    <xf numFmtId="37" fontId="0" fillId="0" borderId="36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49" fontId="1" fillId="0" borderId="25" xfId="0" applyNumberFormat="1" applyFont="1" applyBorder="1" applyAlignment="1">
      <alignment vertical="top" wrapText="1"/>
    </xf>
    <xf numFmtId="37" fontId="0" fillId="2" borderId="0" xfId="0" applyNumberFormat="1" applyFont="1" applyFill="1" applyAlignment="1">
      <alignment/>
    </xf>
    <xf numFmtId="37" fontId="0" fillId="2" borderId="26" xfId="0" applyNumberFormat="1" applyFont="1" applyFill="1" applyBorder="1" applyAlignment="1">
      <alignment vertical="top" wrapText="1"/>
    </xf>
    <xf numFmtId="37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68" xfId="0" applyBorder="1" applyAlignment="1">
      <alignment horizontal="center"/>
    </xf>
    <xf numFmtId="0" fontId="0" fillId="0" borderId="60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7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24" fillId="0" borderId="46" xfId="0" applyFont="1" applyBorder="1" applyAlignment="1">
      <alignment/>
    </xf>
    <xf numFmtId="0" fontId="1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4">
      <selection activeCell="C1" sqref="C1"/>
    </sheetView>
  </sheetViews>
  <sheetFormatPr defaultColWidth="9.00390625" defaultRowHeight="12.75"/>
  <cols>
    <col min="1" max="1" width="17.375" style="0" customWidth="1"/>
    <col min="2" max="2" width="20.25390625" style="0" customWidth="1"/>
    <col min="3" max="3" width="13.875" style="0" customWidth="1"/>
    <col min="4" max="4" width="14.875" style="0" customWidth="1"/>
    <col min="5" max="5" width="18.00390625" style="0" customWidth="1"/>
    <col min="6" max="6" width="16.75390625" style="0" customWidth="1"/>
  </cols>
  <sheetData>
    <row r="1" spans="1:6" ht="17.25">
      <c r="A1" s="1" t="s">
        <v>4</v>
      </c>
      <c r="B1" s="2"/>
      <c r="C1" s="3"/>
      <c r="D1" s="3"/>
      <c r="E1" s="4" t="s">
        <v>5</v>
      </c>
      <c r="F1" s="5"/>
    </row>
    <row r="2" spans="1:6" ht="17.25">
      <c r="A2" s="1" t="s">
        <v>6</v>
      </c>
      <c r="B2" s="2"/>
      <c r="C2" s="3"/>
      <c r="D2" s="3"/>
      <c r="E2" s="2"/>
      <c r="F2" s="5"/>
    </row>
    <row r="3" spans="1:6" ht="17.25">
      <c r="A3" s="2"/>
      <c r="B3" s="2"/>
      <c r="C3" s="3"/>
      <c r="D3" s="3"/>
      <c r="E3" s="2"/>
      <c r="F3" s="5"/>
    </row>
    <row r="4" spans="1:6" ht="17.25">
      <c r="A4" s="2"/>
      <c r="B4" s="2"/>
      <c r="C4" s="3"/>
      <c r="D4" s="3"/>
      <c r="E4" s="2"/>
      <c r="F4" s="5"/>
    </row>
    <row r="5" spans="1:6" ht="17.25">
      <c r="A5" s="6"/>
      <c r="B5" s="4"/>
      <c r="C5" s="4"/>
      <c r="D5" s="4"/>
      <c r="E5" s="2"/>
      <c r="F5" s="2"/>
    </row>
    <row r="6" spans="1:6" ht="23.25">
      <c r="A6" s="396" t="s">
        <v>7</v>
      </c>
      <c r="B6" s="396"/>
      <c r="C6" s="396"/>
      <c r="D6" s="396"/>
      <c r="E6" s="396"/>
      <c r="F6" s="396"/>
    </row>
    <row r="7" spans="1:6" ht="17.25">
      <c r="A7" s="397" t="s">
        <v>8</v>
      </c>
      <c r="B7" s="397"/>
      <c r="C7" s="397"/>
      <c r="D7" s="397"/>
      <c r="E7" s="397"/>
      <c r="F7" s="397"/>
    </row>
    <row r="8" spans="1:6" ht="17.25">
      <c r="A8" s="397" t="s">
        <v>9</v>
      </c>
      <c r="B8" s="397"/>
      <c r="C8" s="397"/>
      <c r="D8" s="397"/>
      <c r="E8" s="397"/>
      <c r="F8" s="397"/>
    </row>
    <row r="9" spans="1:6" ht="16.5">
      <c r="A9" s="398" t="s">
        <v>10</v>
      </c>
      <c r="B9" s="398"/>
      <c r="C9" s="398"/>
      <c r="D9" s="398"/>
      <c r="E9" s="398"/>
      <c r="F9" s="398"/>
    </row>
    <row r="10" spans="1:6" ht="18" thickBot="1">
      <c r="A10" s="2"/>
      <c r="B10" s="2"/>
      <c r="C10" s="3"/>
      <c r="D10" s="3"/>
      <c r="E10" s="2"/>
      <c r="F10" s="8" t="s">
        <v>11</v>
      </c>
    </row>
    <row r="11" spans="1:6" ht="33" thickBot="1" thickTop="1">
      <c r="A11" s="9" t="s">
        <v>12</v>
      </c>
      <c r="B11" s="10"/>
      <c r="C11" s="11" t="s">
        <v>13</v>
      </c>
      <c r="D11" s="12" t="s">
        <v>14</v>
      </c>
      <c r="E11" s="13" t="s">
        <v>15</v>
      </c>
      <c r="F11" s="14" t="s">
        <v>16</v>
      </c>
    </row>
    <row r="12" spans="1:6" ht="18.75" thickBot="1" thickTop="1">
      <c r="A12" s="15">
        <v>1</v>
      </c>
      <c r="B12" s="16"/>
      <c r="C12" s="17">
        <v>2</v>
      </c>
      <c r="D12" s="17">
        <v>3</v>
      </c>
      <c r="E12" s="17">
        <v>4</v>
      </c>
      <c r="F12" s="18">
        <v>5</v>
      </c>
    </row>
    <row r="13" spans="1:6" ht="15.75">
      <c r="A13" s="19" t="s">
        <v>17</v>
      </c>
      <c r="B13" s="20"/>
      <c r="C13" s="21">
        <v>100</v>
      </c>
      <c r="D13" s="21"/>
      <c r="E13" s="22">
        <f>E15+E18+E21+E28+E31</f>
        <v>35610268687</v>
      </c>
      <c r="F13" s="23">
        <f>F15+F18+F21+F28+F31</f>
        <v>35489558439</v>
      </c>
    </row>
    <row r="14" spans="1:6" ht="15.75">
      <c r="A14" s="24" t="s">
        <v>18</v>
      </c>
      <c r="B14" s="25"/>
      <c r="C14" s="26"/>
      <c r="D14" s="26"/>
      <c r="E14" s="27"/>
      <c r="F14" s="28"/>
    </row>
    <row r="15" spans="1:6" ht="15.75">
      <c r="A15" s="29" t="s">
        <v>19</v>
      </c>
      <c r="B15" s="30"/>
      <c r="C15" s="31">
        <v>110</v>
      </c>
      <c r="D15" s="31"/>
      <c r="E15" s="32">
        <f>SUM(E16:E17)</f>
        <v>1325793871</v>
      </c>
      <c r="F15" s="33">
        <f>SUM(F16:F17)</f>
        <v>1201585488</v>
      </c>
    </row>
    <row r="16" spans="1:6" ht="14.25">
      <c r="A16" s="34" t="s">
        <v>20</v>
      </c>
      <c r="B16" s="35"/>
      <c r="C16" s="36">
        <v>111</v>
      </c>
      <c r="D16" s="36" t="s">
        <v>21</v>
      </c>
      <c r="E16" s="37">
        <f>241347107+1084446764</f>
        <v>1325793871</v>
      </c>
      <c r="F16" s="38">
        <f>333419588+868165900</f>
        <v>1201585488</v>
      </c>
    </row>
    <row r="17" spans="1:6" ht="14.25">
      <c r="A17" s="34" t="s">
        <v>22</v>
      </c>
      <c r="B17" s="35"/>
      <c r="C17" s="36">
        <v>112</v>
      </c>
      <c r="D17" s="36"/>
      <c r="E17" s="37"/>
      <c r="F17" s="38"/>
    </row>
    <row r="18" spans="1:6" ht="15.75">
      <c r="A18" s="29" t="s">
        <v>23</v>
      </c>
      <c r="B18" s="30"/>
      <c r="C18" s="31">
        <v>120</v>
      </c>
      <c r="D18" s="36" t="s">
        <v>24</v>
      </c>
      <c r="E18" s="32"/>
      <c r="F18" s="33"/>
    </row>
    <row r="19" spans="1:6" ht="14.25">
      <c r="A19" s="34" t="s">
        <v>25</v>
      </c>
      <c r="B19" s="35"/>
      <c r="C19" s="36">
        <v>121</v>
      </c>
      <c r="D19" s="36"/>
      <c r="E19" s="37"/>
      <c r="F19" s="38"/>
    </row>
    <row r="20" spans="1:6" ht="14.25">
      <c r="A20" s="34" t="s">
        <v>26</v>
      </c>
      <c r="B20" s="35"/>
      <c r="C20" s="36">
        <v>129</v>
      </c>
      <c r="D20" s="36"/>
      <c r="E20" s="37"/>
      <c r="F20" s="38"/>
    </row>
    <row r="21" spans="1:6" ht="15.75">
      <c r="A21" s="29" t="s">
        <v>27</v>
      </c>
      <c r="B21" s="30"/>
      <c r="C21" s="31">
        <v>130</v>
      </c>
      <c r="D21" s="36"/>
      <c r="E21" s="32">
        <f>SUM(E22:E27)</f>
        <v>9769216270</v>
      </c>
      <c r="F21" s="33">
        <f>SUM(F22:F27)</f>
        <v>7490394500</v>
      </c>
    </row>
    <row r="22" spans="1:6" ht="14.25">
      <c r="A22" s="34" t="s">
        <v>28</v>
      </c>
      <c r="B22" s="35"/>
      <c r="C22" s="36">
        <v>131</v>
      </c>
      <c r="D22" s="36"/>
      <c r="E22" s="37">
        <v>5809241821</v>
      </c>
      <c r="F22" s="38">
        <v>3636680156</v>
      </c>
    </row>
    <row r="23" spans="1:6" ht="14.25">
      <c r="A23" s="34" t="s">
        <v>29</v>
      </c>
      <c r="B23" s="35"/>
      <c r="C23" s="39">
        <v>132</v>
      </c>
      <c r="D23" s="36"/>
      <c r="E23" s="37">
        <v>3941974449</v>
      </c>
      <c r="F23" s="38">
        <v>3737314344</v>
      </c>
    </row>
    <row r="24" spans="1:6" ht="14.25">
      <c r="A24" s="34" t="s">
        <v>30</v>
      </c>
      <c r="B24" s="35"/>
      <c r="C24" s="36">
        <v>133</v>
      </c>
      <c r="D24" s="36"/>
      <c r="E24" s="37"/>
      <c r="F24" s="38"/>
    </row>
    <row r="25" spans="1:6" ht="14.25">
      <c r="A25" s="34" t="s">
        <v>31</v>
      </c>
      <c r="B25" s="35"/>
      <c r="C25" s="36">
        <v>134</v>
      </c>
      <c r="D25" s="36"/>
      <c r="E25" s="37"/>
      <c r="F25" s="38"/>
    </row>
    <row r="26" spans="1:6" ht="14.25">
      <c r="A26" s="34" t="s">
        <v>32</v>
      </c>
      <c r="B26" s="35"/>
      <c r="C26" s="36">
        <v>135</v>
      </c>
      <c r="D26" s="36" t="s">
        <v>33</v>
      </c>
      <c r="E26" s="37">
        <v>18000000</v>
      </c>
      <c r="F26" s="38">
        <f>116400000</f>
        <v>116400000</v>
      </c>
    </row>
    <row r="27" spans="1:6" ht="14.25">
      <c r="A27" s="34" t="s">
        <v>34</v>
      </c>
      <c r="B27" s="35"/>
      <c r="C27" s="36">
        <v>139</v>
      </c>
      <c r="D27" s="36"/>
      <c r="E27" s="37"/>
      <c r="F27" s="38"/>
    </row>
    <row r="28" spans="1:6" ht="15.75">
      <c r="A28" s="29" t="s">
        <v>35</v>
      </c>
      <c r="B28" s="30"/>
      <c r="C28" s="31">
        <v>140</v>
      </c>
      <c r="D28" s="36"/>
      <c r="E28" s="32">
        <f>E29+E30</f>
        <v>23218965805</v>
      </c>
      <c r="F28" s="33">
        <f>F29+F30</f>
        <v>24742558151</v>
      </c>
    </row>
    <row r="29" spans="1:6" ht="14.25">
      <c r="A29" s="34" t="s">
        <v>36</v>
      </c>
      <c r="B29" s="35"/>
      <c r="C29" s="36">
        <v>141</v>
      </c>
      <c r="D29" s="36" t="s">
        <v>37</v>
      </c>
      <c r="E29" s="40">
        <f>22771851907+447113898</f>
        <v>23218965805</v>
      </c>
      <c r="F29" s="41">
        <f>24417813888+324744263</f>
        <v>24742558151</v>
      </c>
    </row>
    <row r="30" spans="1:6" ht="14.25">
      <c r="A30" s="34" t="s">
        <v>38</v>
      </c>
      <c r="B30" s="35"/>
      <c r="C30" s="36">
        <v>149</v>
      </c>
      <c r="D30" s="36"/>
      <c r="E30" s="40"/>
      <c r="F30" s="41"/>
    </row>
    <row r="31" spans="1:6" ht="15.75">
      <c r="A31" s="29" t="s">
        <v>39</v>
      </c>
      <c r="B31" s="30"/>
      <c r="C31" s="31">
        <v>150</v>
      </c>
      <c r="D31" s="36"/>
      <c r="E31" s="32">
        <f>SUM(E32:E35)</f>
        <v>1296292741</v>
      </c>
      <c r="F31" s="33">
        <f>SUM(F32:F35)</f>
        <v>2055020300</v>
      </c>
    </row>
    <row r="32" spans="1:6" ht="14.25">
      <c r="A32" s="34" t="s">
        <v>40</v>
      </c>
      <c r="B32" s="35"/>
      <c r="C32" s="36">
        <v>151</v>
      </c>
      <c r="D32" s="36"/>
      <c r="E32" s="37"/>
      <c r="F32" s="38"/>
    </row>
    <row r="33" spans="1:6" ht="14.25">
      <c r="A33" s="34" t="s">
        <v>41</v>
      </c>
      <c r="B33" s="35"/>
      <c r="C33" s="36">
        <v>152</v>
      </c>
      <c r="D33" s="36"/>
      <c r="E33" s="37">
        <v>1037529863</v>
      </c>
      <c r="F33" s="38">
        <v>1629020800</v>
      </c>
    </row>
    <row r="34" spans="1:6" ht="14.25">
      <c r="A34" s="34" t="s">
        <v>42</v>
      </c>
      <c r="B34" s="35"/>
      <c r="C34" s="36">
        <v>154</v>
      </c>
      <c r="D34" s="36" t="s">
        <v>43</v>
      </c>
      <c r="E34" s="37">
        <v>33763378</v>
      </c>
      <c r="F34" s="38"/>
    </row>
    <row r="35" spans="1:6" ht="14.25">
      <c r="A35" s="34" t="s">
        <v>44</v>
      </c>
      <c r="B35" s="35"/>
      <c r="C35" s="36">
        <v>158</v>
      </c>
      <c r="D35" s="36"/>
      <c r="E35" s="37">
        <v>224999500</v>
      </c>
      <c r="F35" s="38">
        <v>425999500</v>
      </c>
    </row>
    <row r="36" spans="1:6" ht="15" thickBot="1">
      <c r="A36" s="42"/>
      <c r="B36" s="43"/>
      <c r="C36" s="44"/>
      <c r="D36" s="44"/>
      <c r="E36" s="45"/>
      <c r="F36" s="46"/>
    </row>
    <row r="37" spans="1:6" ht="15" thickTop="1">
      <c r="A37" s="47"/>
      <c r="B37" s="47"/>
      <c r="C37" s="48"/>
      <c r="D37" s="48"/>
      <c r="E37" s="49"/>
      <c r="F37" s="50"/>
    </row>
    <row r="38" spans="1:6" ht="15" thickBot="1">
      <c r="A38" s="47"/>
      <c r="B38" s="47"/>
      <c r="C38" s="48"/>
      <c r="D38" s="48"/>
      <c r="E38" s="49"/>
      <c r="F38" s="50"/>
    </row>
    <row r="39" spans="1:6" ht="16.5" thickTop="1">
      <c r="A39" s="51" t="s">
        <v>45</v>
      </c>
      <c r="B39" s="52"/>
      <c r="C39" s="53">
        <v>200</v>
      </c>
      <c r="D39" s="54"/>
      <c r="E39" s="55">
        <f>E47+E61</f>
        <v>5340538673</v>
      </c>
      <c r="F39" s="56">
        <f>F47+F61</f>
        <v>5498613270</v>
      </c>
    </row>
    <row r="40" spans="1:6" ht="15.75">
      <c r="A40" s="24" t="s">
        <v>46</v>
      </c>
      <c r="B40" s="25"/>
      <c r="C40" s="26"/>
      <c r="D40" s="57"/>
      <c r="E40" s="27"/>
      <c r="F40" s="28"/>
    </row>
    <row r="41" spans="1:6" ht="15.75">
      <c r="A41" s="58" t="s">
        <v>47</v>
      </c>
      <c r="B41" s="59"/>
      <c r="C41" s="26">
        <v>210</v>
      </c>
      <c r="D41" s="57"/>
      <c r="E41" s="27"/>
      <c r="F41" s="28"/>
    </row>
    <row r="42" spans="1:6" ht="15.75">
      <c r="A42" s="34" t="s">
        <v>48</v>
      </c>
      <c r="B42" s="35"/>
      <c r="C42" s="57">
        <v>211</v>
      </c>
      <c r="D42" s="57"/>
      <c r="E42" s="60"/>
      <c r="F42" s="61"/>
    </row>
    <row r="43" spans="1:6" ht="15.75">
      <c r="A43" s="34" t="s">
        <v>49</v>
      </c>
      <c r="B43" s="35"/>
      <c r="C43" s="57">
        <v>212</v>
      </c>
      <c r="D43" s="57"/>
      <c r="E43" s="60"/>
      <c r="F43" s="61"/>
    </row>
    <row r="44" spans="1:6" ht="15.75">
      <c r="A44" s="34" t="s">
        <v>50</v>
      </c>
      <c r="B44" s="35"/>
      <c r="C44" s="57">
        <v>213</v>
      </c>
      <c r="D44" s="57" t="s">
        <v>51</v>
      </c>
      <c r="E44" s="60"/>
      <c r="F44" s="61"/>
    </row>
    <row r="45" spans="1:6" ht="15.75">
      <c r="A45" s="34" t="s">
        <v>52</v>
      </c>
      <c r="B45" s="35"/>
      <c r="C45" s="57">
        <v>218</v>
      </c>
      <c r="D45" s="57" t="s">
        <v>53</v>
      </c>
      <c r="E45" s="60"/>
      <c r="F45" s="61"/>
    </row>
    <row r="46" spans="1:6" ht="15.75">
      <c r="A46" s="34" t="s">
        <v>54</v>
      </c>
      <c r="B46" s="35"/>
      <c r="C46" s="57">
        <v>219</v>
      </c>
      <c r="D46" s="57"/>
      <c r="E46" s="60"/>
      <c r="F46" s="61"/>
    </row>
    <row r="47" spans="1:6" ht="15.75">
      <c r="A47" s="29" t="s">
        <v>55</v>
      </c>
      <c r="B47" s="30"/>
      <c r="C47" s="31">
        <v>220</v>
      </c>
      <c r="D47" s="36"/>
      <c r="E47" s="62">
        <f>E48</f>
        <v>5222202927</v>
      </c>
      <c r="F47" s="63">
        <f>F48</f>
        <v>5380277524</v>
      </c>
    </row>
    <row r="48" spans="1:6" ht="14.25">
      <c r="A48" s="34" t="s">
        <v>56</v>
      </c>
      <c r="B48" s="35"/>
      <c r="C48" s="36">
        <v>221</v>
      </c>
      <c r="D48" s="36" t="s">
        <v>57</v>
      </c>
      <c r="E48" s="40">
        <f>E49+E50</f>
        <v>5222202927</v>
      </c>
      <c r="F48" s="41">
        <f>F49+F50</f>
        <v>5380277524</v>
      </c>
    </row>
    <row r="49" spans="1:6" ht="14.25">
      <c r="A49" s="64" t="s">
        <v>58</v>
      </c>
      <c r="B49" s="65"/>
      <c r="C49" s="36">
        <v>222</v>
      </c>
      <c r="D49" s="36"/>
      <c r="E49" s="40">
        <v>17252214598</v>
      </c>
      <c r="F49" s="41">
        <v>16957191598</v>
      </c>
    </row>
    <row r="50" spans="1:6" ht="14.25">
      <c r="A50" s="64" t="s">
        <v>59</v>
      </c>
      <c r="B50" s="65"/>
      <c r="C50" s="36">
        <v>223</v>
      </c>
      <c r="D50" s="36"/>
      <c r="E50" s="40">
        <v>-12030011671</v>
      </c>
      <c r="F50" s="41">
        <v>-11576914074</v>
      </c>
    </row>
    <row r="51" spans="1:6" ht="14.25">
      <c r="A51" s="34" t="s">
        <v>60</v>
      </c>
      <c r="B51" s="35"/>
      <c r="C51" s="36">
        <v>224</v>
      </c>
      <c r="D51" s="36" t="s">
        <v>61</v>
      </c>
      <c r="E51" s="40"/>
      <c r="F51" s="41"/>
    </row>
    <row r="52" spans="1:6" ht="14.25">
      <c r="A52" s="64" t="s">
        <v>58</v>
      </c>
      <c r="B52" s="65"/>
      <c r="C52" s="36">
        <v>225</v>
      </c>
      <c r="D52" s="36"/>
      <c r="E52" s="37"/>
      <c r="F52" s="38"/>
    </row>
    <row r="53" spans="1:6" ht="14.25">
      <c r="A53" s="64" t="s">
        <v>59</v>
      </c>
      <c r="B53" s="65"/>
      <c r="C53" s="36">
        <v>226</v>
      </c>
      <c r="D53" s="36"/>
      <c r="E53" s="37"/>
      <c r="F53" s="38"/>
    </row>
    <row r="54" spans="1:6" ht="14.25">
      <c r="A54" s="34" t="s">
        <v>62</v>
      </c>
      <c r="B54" s="35"/>
      <c r="C54" s="36">
        <v>227</v>
      </c>
      <c r="D54" s="36" t="s">
        <v>63</v>
      </c>
      <c r="E54" s="40"/>
      <c r="F54" s="41"/>
    </row>
    <row r="55" spans="1:6" ht="14.25">
      <c r="A55" s="64" t="s">
        <v>58</v>
      </c>
      <c r="B55" s="65"/>
      <c r="C55" s="36">
        <v>228</v>
      </c>
      <c r="D55" s="36"/>
      <c r="E55" s="40"/>
      <c r="F55" s="41"/>
    </row>
    <row r="56" spans="1:6" ht="14.25">
      <c r="A56" s="64" t="s">
        <v>59</v>
      </c>
      <c r="B56" s="65"/>
      <c r="C56" s="36">
        <v>229</v>
      </c>
      <c r="D56" s="36"/>
      <c r="E56" s="40"/>
      <c r="F56" s="41"/>
    </row>
    <row r="57" spans="1:6" ht="14.25">
      <c r="A57" s="34" t="s">
        <v>64</v>
      </c>
      <c r="B57" s="35"/>
      <c r="C57" s="36">
        <v>230</v>
      </c>
      <c r="D57" s="36" t="s">
        <v>65</v>
      </c>
      <c r="E57" s="40"/>
      <c r="F57" s="41"/>
    </row>
    <row r="58" spans="1:6" ht="15.75">
      <c r="A58" s="29" t="s">
        <v>66</v>
      </c>
      <c r="B58" s="30"/>
      <c r="C58" s="31">
        <v>240</v>
      </c>
      <c r="D58" s="36" t="s">
        <v>67</v>
      </c>
      <c r="E58" s="40"/>
      <c r="F58" s="41"/>
    </row>
    <row r="59" spans="1:6" ht="14.25">
      <c r="A59" s="64" t="s">
        <v>58</v>
      </c>
      <c r="B59" s="65"/>
      <c r="C59" s="36">
        <v>241</v>
      </c>
      <c r="D59" s="36"/>
      <c r="E59" s="40"/>
      <c r="F59" s="41"/>
    </row>
    <row r="60" spans="1:6" ht="15.75">
      <c r="A60" s="64" t="s">
        <v>59</v>
      </c>
      <c r="B60" s="65"/>
      <c r="C60" s="36">
        <v>242</v>
      </c>
      <c r="D60" s="36"/>
      <c r="E60" s="32"/>
      <c r="F60" s="33"/>
    </row>
    <row r="61" spans="1:6" ht="15.75">
      <c r="A61" s="29" t="s">
        <v>68</v>
      </c>
      <c r="B61" s="30"/>
      <c r="C61" s="31">
        <v>250</v>
      </c>
      <c r="D61" s="36"/>
      <c r="E61" s="32">
        <f>SUM(E62:E65)</f>
        <v>118335746</v>
      </c>
      <c r="F61" s="33">
        <f>SUM(F62:F65)</f>
        <v>118335746</v>
      </c>
    </row>
    <row r="62" spans="1:6" ht="14.25">
      <c r="A62" s="34" t="s">
        <v>69</v>
      </c>
      <c r="B62" s="35"/>
      <c r="C62" s="36">
        <v>251</v>
      </c>
      <c r="D62" s="36"/>
      <c r="E62" s="40"/>
      <c r="F62" s="41"/>
    </row>
    <row r="63" spans="1:6" ht="14.25">
      <c r="A63" s="34" t="s">
        <v>70</v>
      </c>
      <c r="B63" s="35"/>
      <c r="C63" s="36">
        <v>252</v>
      </c>
      <c r="D63" s="36"/>
      <c r="E63" s="40">
        <v>118335746</v>
      </c>
      <c r="F63" s="41">
        <f>433492500-315156754</f>
        <v>118335746</v>
      </c>
    </row>
    <row r="64" spans="1:6" ht="14.25">
      <c r="A64" s="34" t="s">
        <v>71</v>
      </c>
      <c r="B64" s="35"/>
      <c r="C64" s="36">
        <v>258</v>
      </c>
      <c r="D64" s="36" t="s">
        <v>72</v>
      </c>
      <c r="E64" s="40"/>
      <c r="F64" s="41"/>
    </row>
    <row r="65" spans="1:6" ht="14.25">
      <c r="A65" s="34" t="s">
        <v>73</v>
      </c>
      <c r="B65" s="35"/>
      <c r="C65" s="36">
        <v>259</v>
      </c>
      <c r="D65" s="36"/>
      <c r="E65" s="40"/>
      <c r="F65" s="41"/>
    </row>
    <row r="66" spans="1:6" ht="15.75">
      <c r="A66" s="29" t="s">
        <v>74</v>
      </c>
      <c r="B66" s="30"/>
      <c r="C66" s="31">
        <v>260</v>
      </c>
      <c r="D66" s="36"/>
      <c r="E66" s="32"/>
      <c r="F66" s="33"/>
    </row>
    <row r="67" spans="1:6" ht="15.75">
      <c r="A67" s="34" t="s">
        <v>75</v>
      </c>
      <c r="B67" s="35"/>
      <c r="C67" s="36">
        <v>261</v>
      </c>
      <c r="D67" s="36" t="s">
        <v>76</v>
      </c>
      <c r="E67" s="32"/>
      <c r="F67" s="33"/>
    </row>
    <row r="68" spans="1:6" ht="15.75">
      <c r="A68" s="34" t="s">
        <v>77</v>
      </c>
      <c r="B68" s="35"/>
      <c r="C68" s="36">
        <v>262</v>
      </c>
      <c r="D68" s="36" t="s">
        <v>78</v>
      </c>
      <c r="E68" s="32"/>
      <c r="F68" s="33"/>
    </row>
    <row r="69" spans="1:6" ht="16.5" thickBot="1">
      <c r="A69" s="34" t="s">
        <v>79</v>
      </c>
      <c r="B69" s="35"/>
      <c r="C69" s="36">
        <v>268</v>
      </c>
      <c r="D69" s="36"/>
      <c r="E69" s="32"/>
      <c r="F69" s="33"/>
    </row>
    <row r="70" spans="1:6" ht="17.25" thickBot="1" thickTop="1">
      <c r="A70" s="66" t="s">
        <v>80</v>
      </c>
      <c r="B70" s="67"/>
      <c r="C70" s="68">
        <v>270</v>
      </c>
      <c r="D70" s="69"/>
      <c r="E70" s="70">
        <f>E13+E39</f>
        <v>40950807360</v>
      </c>
      <c r="F70" s="71">
        <f>F13+F39</f>
        <v>40988171709</v>
      </c>
    </row>
    <row r="71" spans="1:6" ht="15.75" thickBot="1" thickTop="1">
      <c r="A71" s="2"/>
      <c r="B71" s="2"/>
      <c r="C71" s="3"/>
      <c r="D71" s="3"/>
      <c r="E71" s="2"/>
      <c r="F71" s="72"/>
    </row>
    <row r="72" spans="1:6" ht="27" thickBot="1" thickTop="1">
      <c r="A72" s="73" t="s">
        <v>81</v>
      </c>
      <c r="B72" s="74"/>
      <c r="C72" s="75" t="s">
        <v>13</v>
      </c>
      <c r="D72" s="12" t="s">
        <v>14</v>
      </c>
      <c r="E72" s="75" t="s">
        <v>82</v>
      </c>
      <c r="F72" s="76" t="s">
        <v>83</v>
      </c>
    </row>
    <row r="73" spans="1:6" ht="17.25" thickBot="1" thickTop="1">
      <c r="A73" s="77">
        <v>1</v>
      </c>
      <c r="B73" s="78"/>
      <c r="C73" s="79">
        <v>2</v>
      </c>
      <c r="D73" s="80">
        <v>3</v>
      </c>
      <c r="E73" s="79">
        <v>4</v>
      </c>
      <c r="F73" s="81">
        <v>4</v>
      </c>
    </row>
    <row r="74" spans="1:6" ht="16.5" thickTop="1">
      <c r="A74" s="82" t="s">
        <v>84</v>
      </c>
      <c r="B74" s="83"/>
      <c r="C74" s="53">
        <v>300</v>
      </c>
      <c r="D74" s="54"/>
      <c r="E74" s="55">
        <f>E76+E87</f>
        <v>10673030945</v>
      </c>
      <c r="F74" s="56">
        <f>F76+F87</f>
        <v>11340503341</v>
      </c>
    </row>
    <row r="75" spans="1:6" ht="15.75">
      <c r="A75" s="24" t="s">
        <v>85</v>
      </c>
      <c r="B75" s="25"/>
      <c r="C75" s="26"/>
      <c r="D75" s="57"/>
      <c r="E75" s="84"/>
      <c r="F75" s="85"/>
    </row>
    <row r="76" spans="1:6" ht="15.75">
      <c r="A76" s="29" t="s">
        <v>86</v>
      </c>
      <c r="B76" s="30"/>
      <c r="C76" s="31">
        <v>310</v>
      </c>
      <c r="D76" s="36"/>
      <c r="E76" s="32">
        <f>SUM(E77:E85)</f>
        <v>10636261920</v>
      </c>
      <c r="F76" s="33">
        <f>SUM(F77:F85)</f>
        <v>11277189941</v>
      </c>
    </row>
    <row r="77" spans="1:6" ht="14.25">
      <c r="A77" s="34" t="s">
        <v>87</v>
      </c>
      <c r="B77" s="35"/>
      <c r="C77" s="36">
        <v>311</v>
      </c>
      <c r="D77" s="36" t="s">
        <v>88</v>
      </c>
      <c r="E77" s="40"/>
      <c r="F77" s="41"/>
    </row>
    <row r="78" spans="1:6" ht="14.25">
      <c r="A78" s="34" t="s">
        <v>89</v>
      </c>
      <c r="B78" s="35"/>
      <c r="C78" s="36">
        <v>312</v>
      </c>
      <c r="D78" s="36"/>
      <c r="E78" s="40">
        <v>4974563010</v>
      </c>
      <c r="F78" s="41">
        <v>2102060300</v>
      </c>
    </row>
    <row r="79" spans="1:6" ht="14.25">
      <c r="A79" s="34" t="s">
        <v>90</v>
      </c>
      <c r="B79" s="35"/>
      <c r="C79" s="36">
        <v>313</v>
      </c>
      <c r="D79" s="36"/>
      <c r="E79" s="40">
        <v>1165537876</v>
      </c>
      <c r="F79" s="41">
        <v>2085545227</v>
      </c>
    </row>
    <row r="80" spans="1:6" ht="14.25">
      <c r="A80" s="34" t="s">
        <v>91</v>
      </c>
      <c r="B80" s="35"/>
      <c r="C80" s="36">
        <v>314</v>
      </c>
      <c r="D80" s="36" t="s">
        <v>92</v>
      </c>
      <c r="E80" s="40">
        <v>52139077</v>
      </c>
      <c r="F80" s="41">
        <v>363064389</v>
      </c>
    </row>
    <row r="81" spans="1:6" ht="14.25">
      <c r="A81" s="34" t="s">
        <v>93</v>
      </c>
      <c r="B81" s="35"/>
      <c r="C81" s="36">
        <v>315</v>
      </c>
      <c r="D81" s="36"/>
      <c r="E81" s="40"/>
      <c r="F81" s="41">
        <v>2500000000</v>
      </c>
    </row>
    <row r="82" spans="1:6" ht="14.25">
      <c r="A82" s="34" t="s">
        <v>94</v>
      </c>
      <c r="B82" s="35"/>
      <c r="C82" s="36">
        <v>316</v>
      </c>
      <c r="D82" s="36" t="s">
        <v>95</v>
      </c>
      <c r="E82" s="40">
        <v>1114037598</v>
      </c>
      <c r="F82" s="41">
        <v>1114037598</v>
      </c>
    </row>
    <row r="83" spans="1:6" ht="14.25">
      <c r="A83" s="34" t="s">
        <v>96</v>
      </c>
      <c r="B83" s="35"/>
      <c r="C83" s="36">
        <v>317</v>
      </c>
      <c r="D83" s="36"/>
      <c r="E83" s="40"/>
      <c r="F83" s="41"/>
    </row>
    <row r="84" spans="1:6" ht="14.25">
      <c r="A84" s="34" t="s">
        <v>97</v>
      </c>
      <c r="B84" s="35"/>
      <c r="C84" s="36">
        <v>318</v>
      </c>
      <c r="D84" s="36"/>
      <c r="E84" s="86"/>
      <c r="F84" s="87"/>
    </row>
    <row r="85" spans="1:6" ht="14.25">
      <c r="A85" s="34" t="s">
        <v>98</v>
      </c>
      <c r="B85" s="35"/>
      <c r="C85" s="36">
        <v>319</v>
      </c>
      <c r="D85" s="36" t="s">
        <v>99</v>
      </c>
      <c r="E85" s="40">
        <f>3329984387-28</f>
        <v>3329984359</v>
      </c>
      <c r="F85" s="41">
        <f>3112482455-28</f>
        <v>3112482427</v>
      </c>
    </row>
    <row r="86" spans="1:6" ht="14.25">
      <c r="A86" s="34" t="s">
        <v>100</v>
      </c>
      <c r="B86" s="35"/>
      <c r="C86" s="36">
        <v>320</v>
      </c>
      <c r="D86" s="36"/>
      <c r="E86" s="40"/>
      <c r="F86" s="41"/>
    </row>
    <row r="87" spans="1:6" ht="15.75">
      <c r="A87" s="29" t="s">
        <v>101</v>
      </c>
      <c r="B87" s="30"/>
      <c r="C87" s="31">
        <v>330</v>
      </c>
      <c r="D87" s="36"/>
      <c r="E87" s="32">
        <f>SUM(E88:E94)</f>
        <v>36769025</v>
      </c>
      <c r="F87" s="33">
        <f>SUM(F88:F94)</f>
        <v>63313400</v>
      </c>
    </row>
    <row r="88" spans="1:6" ht="14.25">
      <c r="A88" s="34" t="s">
        <v>102</v>
      </c>
      <c r="B88" s="35"/>
      <c r="C88" s="36">
        <v>331</v>
      </c>
      <c r="D88" s="36"/>
      <c r="E88" s="37"/>
      <c r="F88" s="38"/>
    </row>
    <row r="89" spans="1:6" ht="14.25">
      <c r="A89" s="34" t="s">
        <v>103</v>
      </c>
      <c r="B89" s="35"/>
      <c r="C89" s="36">
        <v>332</v>
      </c>
      <c r="D89" s="36" t="s">
        <v>104</v>
      </c>
      <c r="E89" s="37"/>
      <c r="F89" s="38"/>
    </row>
    <row r="90" spans="1:6" ht="14.25">
      <c r="A90" s="34" t="s">
        <v>105</v>
      </c>
      <c r="B90" s="35"/>
      <c r="C90" s="36">
        <v>333</v>
      </c>
      <c r="D90" s="36"/>
      <c r="E90" s="37"/>
      <c r="F90" s="38"/>
    </row>
    <row r="91" spans="1:6" ht="14.25">
      <c r="A91" s="34" t="s">
        <v>106</v>
      </c>
      <c r="B91" s="35"/>
      <c r="C91" s="36">
        <v>334</v>
      </c>
      <c r="D91" s="36" t="s">
        <v>107</v>
      </c>
      <c r="E91" s="37"/>
      <c r="F91" s="38"/>
    </row>
    <row r="92" spans="1:6" ht="14.25">
      <c r="A92" s="88" t="s">
        <v>108</v>
      </c>
      <c r="B92" s="89"/>
      <c r="C92" s="90">
        <v>335</v>
      </c>
      <c r="D92" s="90" t="s">
        <v>78</v>
      </c>
      <c r="E92" s="91"/>
      <c r="F92" s="92"/>
    </row>
    <row r="93" spans="1:6" ht="14.25">
      <c r="A93" s="34" t="s">
        <v>109</v>
      </c>
      <c r="B93" s="35"/>
      <c r="C93" s="36">
        <v>336</v>
      </c>
      <c r="D93" s="36"/>
      <c r="E93" s="91">
        <v>36769025</v>
      </c>
      <c r="F93" s="92">
        <v>63313400</v>
      </c>
    </row>
    <row r="94" spans="1:6" ht="15" thickBot="1">
      <c r="A94" s="93" t="s">
        <v>110</v>
      </c>
      <c r="B94" s="94"/>
      <c r="C94" s="95">
        <v>337</v>
      </c>
      <c r="D94" s="95"/>
      <c r="E94" s="45"/>
      <c r="F94" s="46"/>
    </row>
    <row r="95" spans="1:6" ht="15" thickTop="1">
      <c r="A95" s="96"/>
      <c r="B95" s="96"/>
      <c r="C95" s="48"/>
      <c r="D95" s="48"/>
      <c r="E95" s="49"/>
      <c r="F95" s="50"/>
    </row>
    <row r="96" spans="1:6" ht="14.25">
      <c r="A96" s="2"/>
      <c r="B96" s="2"/>
      <c r="C96" s="3"/>
      <c r="D96" s="3"/>
      <c r="E96" s="2"/>
      <c r="F96" s="72"/>
    </row>
    <row r="97" spans="1:6" ht="14.25">
      <c r="A97" s="2"/>
      <c r="B97" s="2"/>
      <c r="C97" s="3"/>
      <c r="D97" s="3"/>
      <c r="E97" s="2"/>
      <c r="F97" s="72"/>
    </row>
    <row r="98" spans="1:6" ht="15" thickBot="1">
      <c r="A98" s="2"/>
      <c r="B98" s="2"/>
      <c r="C98" s="3"/>
      <c r="D98" s="3"/>
      <c r="E98" s="2"/>
      <c r="F98" s="72"/>
    </row>
    <row r="99" spans="1:6" ht="16.5" thickTop="1">
      <c r="A99" s="97" t="s">
        <v>111</v>
      </c>
      <c r="B99" s="98"/>
      <c r="C99" s="99">
        <v>400</v>
      </c>
      <c r="D99" s="100" t="s">
        <v>112</v>
      </c>
      <c r="E99" s="101">
        <f>E101+E113</f>
        <v>30277776415</v>
      </c>
      <c r="F99" s="102">
        <f>F101+F113</f>
        <v>29647668368</v>
      </c>
    </row>
    <row r="100" spans="1:6" ht="15.75">
      <c r="A100" s="103" t="s">
        <v>113</v>
      </c>
      <c r="B100" s="104"/>
      <c r="C100" s="105"/>
      <c r="D100" s="106"/>
      <c r="E100" s="107"/>
      <c r="F100" s="108"/>
    </row>
    <row r="101" spans="1:6" ht="15.75">
      <c r="A101" s="29" t="s">
        <v>114</v>
      </c>
      <c r="B101" s="109"/>
      <c r="C101" s="31">
        <v>410</v>
      </c>
      <c r="D101" s="36"/>
      <c r="E101" s="32">
        <f>SUM(E102:E111)</f>
        <v>29785202740</v>
      </c>
      <c r="F101" s="33">
        <f>SUM(F102:F111)</f>
        <v>28806054862</v>
      </c>
    </row>
    <row r="102" spans="1:6" ht="14.25">
      <c r="A102" s="34" t="s">
        <v>115</v>
      </c>
      <c r="B102" s="110"/>
      <c r="C102" s="36">
        <v>411</v>
      </c>
      <c r="D102" s="36"/>
      <c r="E102" s="37">
        <v>20000000000</v>
      </c>
      <c r="F102" s="38">
        <v>20000000000</v>
      </c>
    </row>
    <row r="103" spans="1:6" ht="14.25">
      <c r="A103" s="34" t="s">
        <v>116</v>
      </c>
      <c r="B103" s="110"/>
      <c r="C103" s="36">
        <v>412</v>
      </c>
      <c r="D103" s="36"/>
      <c r="E103" s="37">
        <v>984011938</v>
      </c>
      <c r="F103" s="38">
        <v>984011938</v>
      </c>
    </row>
    <row r="104" spans="1:6" ht="14.25">
      <c r="A104" s="34" t="s">
        <v>117</v>
      </c>
      <c r="B104" s="110"/>
      <c r="C104" s="36">
        <v>413</v>
      </c>
      <c r="D104" s="36"/>
      <c r="E104" s="37"/>
      <c r="F104" s="38"/>
    </row>
    <row r="105" spans="1:6" ht="14.25">
      <c r="A105" s="34" t="s">
        <v>118</v>
      </c>
      <c r="B105" s="110"/>
      <c r="C105" s="36">
        <v>414</v>
      </c>
      <c r="D105" s="36"/>
      <c r="E105" s="37">
        <v>-664700000</v>
      </c>
      <c r="F105" s="38">
        <v>-664700000</v>
      </c>
    </row>
    <row r="106" spans="1:6" ht="14.25">
      <c r="A106" s="34" t="s">
        <v>119</v>
      </c>
      <c r="B106" s="110"/>
      <c r="C106" s="36">
        <v>415</v>
      </c>
      <c r="D106" s="36"/>
      <c r="E106" s="37"/>
      <c r="F106" s="38"/>
    </row>
    <row r="107" spans="1:6" ht="14.25">
      <c r="A107" s="34" t="s">
        <v>120</v>
      </c>
      <c r="B107" s="110"/>
      <c r="C107" s="36">
        <v>416</v>
      </c>
      <c r="D107" s="36"/>
      <c r="E107" s="37"/>
      <c r="F107" s="38"/>
    </row>
    <row r="108" spans="1:6" ht="14.25">
      <c r="A108" s="34" t="s">
        <v>121</v>
      </c>
      <c r="B108" s="110"/>
      <c r="C108" s="36">
        <v>417</v>
      </c>
      <c r="D108" s="36"/>
      <c r="E108" s="37">
        <v>7090385103</v>
      </c>
      <c r="F108" s="38">
        <v>7090385103</v>
      </c>
    </row>
    <row r="109" spans="1:6" ht="14.25">
      <c r="A109" s="34" t="s">
        <v>122</v>
      </c>
      <c r="B109" s="110"/>
      <c r="C109" s="36">
        <v>418</v>
      </c>
      <c r="D109" s="36"/>
      <c r="E109" s="37">
        <v>1396357821</v>
      </c>
      <c r="F109" s="38">
        <v>1396357821</v>
      </c>
    </row>
    <row r="110" spans="1:6" ht="14.25">
      <c r="A110" s="34" t="s">
        <v>123</v>
      </c>
      <c r="B110" s="110"/>
      <c r="C110" s="36">
        <v>419</v>
      </c>
      <c r="D110" s="36"/>
      <c r="E110" s="37"/>
      <c r="F110" s="38"/>
    </row>
    <row r="111" spans="1:6" ht="14.25">
      <c r="A111" s="34" t="s">
        <v>124</v>
      </c>
      <c r="B111" s="110"/>
      <c r="C111" s="36">
        <v>420</v>
      </c>
      <c r="D111" s="36"/>
      <c r="E111" s="37">
        <v>979147878</v>
      </c>
      <c r="F111" s="38"/>
    </row>
    <row r="112" spans="1:6" ht="14.25">
      <c r="A112" s="34" t="s">
        <v>125</v>
      </c>
      <c r="B112" s="110"/>
      <c r="C112" s="36">
        <v>421</v>
      </c>
      <c r="D112" s="36"/>
      <c r="E112" s="37"/>
      <c r="F112" s="38"/>
    </row>
    <row r="113" spans="1:6" ht="15.75">
      <c r="A113" s="29" t="s">
        <v>126</v>
      </c>
      <c r="B113" s="109"/>
      <c r="C113" s="31">
        <v>430</v>
      </c>
      <c r="D113" s="31"/>
      <c r="E113" s="32">
        <f>SUM(E114:E116)</f>
        <v>492573675</v>
      </c>
      <c r="F113" s="33">
        <f>SUM(F114:F116)</f>
        <v>841613506</v>
      </c>
    </row>
    <row r="114" spans="1:6" ht="14.25">
      <c r="A114" s="34" t="s">
        <v>127</v>
      </c>
      <c r="B114" s="110"/>
      <c r="C114" s="36">
        <v>431</v>
      </c>
      <c r="D114" s="36"/>
      <c r="E114" s="40">
        <v>492573675</v>
      </c>
      <c r="F114" s="41">
        <v>841613506</v>
      </c>
    </row>
    <row r="115" spans="1:6" ht="14.25">
      <c r="A115" s="34" t="s">
        <v>128</v>
      </c>
      <c r="B115" s="110"/>
      <c r="C115" s="36">
        <v>432</v>
      </c>
      <c r="D115" s="36" t="s">
        <v>129</v>
      </c>
      <c r="E115" s="40"/>
      <c r="F115" s="41"/>
    </row>
    <row r="116" spans="1:6" ht="15" thickBot="1">
      <c r="A116" s="42" t="s">
        <v>130</v>
      </c>
      <c r="B116" s="111"/>
      <c r="C116" s="44">
        <v>433</v>
      </c>
      <c r="D116" s="44"/>
      <c r="E116" s="112"/>
      <c r="F116" s="113"/>
    </row>
    <row r="117" spans="1:6" ht="17.25" thickBot="1" thickTop="1">
      <c r="A117" s="66" t="s">
        <v>131</v>
      </c>
      <c r="B117" s="67"/>
      <c r="C117" s="68">
        <v>430</v>
      </c>
      <c r="D117" s="68"/>
      <c r="E117" s="70">
        <f>E74+E99</f>
        <v>40950807360</v>
      </c>
      <c r="F117" s="71">
        <f>F74+F99</f>
        <v>40988171709</v>
      </c>
    </row>
    <row r="118" spans="1:6" ht="15" thickTop="1">
      <c r="A118" s="114"/>
      <c r="B118" s="114"/>
      <c r="C118" s="114"/>
      <c r="D118" s="114"/>
      <c r="E118" s="114"/>
      <c r="F118" s="115"/>
    </row>
    <row r="119" spans="1:6" ht="14.25">
      <c r="A119" s="2"/>
      <c r="B119" s="2"/>
      <c r="C119" s="3"/>
      <c r="D119" s="3"/>
      <c r="E119" s="2"/>
      <c r="F119" s="72"/>
    </row>
    <row r="120" spans="1:6" ht="14.25">
      <c r="A120" s="2"/>
      <c r="B120" s="2"/>
      <c r="C120" s="3"/>
      <c r="D120" s="3"/>
      <c r="E120" s="2"/>
      <c r="F120" s="72"/>
    </row>
    <row r="121" spans="1:6" ht="16.5" thickBot="1">
      <c r="A121" s="116" t="s">
        <v>132</v>
      </c>
      <c r="B121" s="116"/>
      <c r="C121" s="116"/>
      <c r="D121" s="116"/>
      <c r="E121" s="116"/>
      <c r="F121" s="117"/>
    </row>
    <row r="122" spans="1:6" ht="27.75" thickTop="1">
      <c r="A122" s="118" t="s">
        <v>12</v>
      </c>
      <c r="B122" s="119"/>
      <c r="C122" s="120"/>
      <c r="D122" s="121" t="s">
        <v>14</v>
      </c>
      <c r="E122" s="122" t="s">
        <v>15</v>
      </c>
      <c r="F122" s="123" t="s">
        <v>16</v>
      </c>
    </row>
    <row r="123" spans="1:6" ht="15.75">
      <c r="A123" s="124"/>
      <c r="B123" s="125"/>
      <c r="C123" s="126"/>
      <c r="D123" s="127"/>
      <c r="E123" s="128"/>
      <c r="F123" s="129"/>
    </row>
    <row r="124" spans="1:6" ht="14.25">
      <c r="A124" s="130" t="s">
        <v>133</v>
      </c>
      <c r="B124" s="131"/>
      <c r="C124" s="132"/>
      <c r="D124" s="133"/>
      <c r="E124" s="134"/>
      <c r="F124" s="135"/>
    </row>
    <row r="125" spans="1:6" ht="14.25">
      <c r="A125" s="34" t="s">
        <v>134</v>
      </c>
      <c r="B125" s="110"/>
      <c r="C125" s="35"/>
      <c r="D125" s="136"/>
      <c r="E125" s="37"/>
      <c r="F125" s="38"/>
    </row>
    <row r="126" spans="1:6" ht="14.25">
      <c r="A126" s="34" t="s">
        <v>135</v>
      </c>
      <c r="B126" s="110"/>
      <c r="C126" s="35"/>
      <c r="D126" s="35"/>
      <c r="E126" s="37"/>
      <c r="F126" s="137"/>
    </row>
    <row r="127" spans="1:6" ht="14.25">
      <c r="A127" s="34" t="s">
        <v>136</v>
      </c>
      <c r="B127" s="110"/>
      <c r="C127" s="35"/>
      <c r="D127" s="35"/>
      <c r="E127" s="37"/>
      <c r="F127" s="137"/>
    </row>
    <row r="128" spans="1:6" ht="14.25">
      <c r="A128" s="34" t="s">
        <v>137</v>
      </c>
      <c r="B128" s="110"/>
      <c r="C128" s="35"/>
      <c r="D128" s="35"/>
      <c r="E128" s="37"/>
      <c r="F128" s="137"/>
    </row>
    <row r="129" spans="1:6" ht="14.25">
      <c r="A129" s="34" t="s">
        <v>138</v>
      </c>
      <c r="B129" s="110"/>
      <c r="C129" s="35"/>
      <c r="D129" s="89"/>
      <c r="E129" s="138">
        <v>67032.04</v>
      </c>
      <c r="F129" s="139">
        <v>9496.76</v>
      </c>
    </row>
    <row r="130" spans="1:6" ht="14.25">
      <c r="A130" s="34" t="s">
        <v>139</v>
      </c>
      <c r="B130" s="110"/>
      <c r="C130" s="35"/>
      <c r="D130" s="89"/>
      <c r="E130" s="138">
        <v>337.92</v>
      </c>
      <c r="F130" s="140">
        <v>337.14</v>
      </c>
    </row>
    <row r="131" spans="1:6" ht="15" thickBot="1">
      <c r="A131" s="34" t="s">
        <v>140</v>
      </c>
      <c r="B131" s="110"/>
      <c r="C131" s="35"/>
      <c r="D131" s="89"/>
      <c r="E131" s="91"/>
      <c r="F131" s="141"/>
    </row>
    <row r="132" spans="1:6" ht="15" thickTop="1">
      <c r="A132" s="142" t="s">
        <v>141</v>
      </c>
      <c r="B132" s="142"/>
      <c r="C132" s="142"/>
      <c r="D132" s="142"/>
      <c r="E132" s="142"/>
      <c r="F132" s="142"/>
    </row>
    <row r="133" spans="1:6" ht="15.75">
      <c r="A133" s="2"/>
      <c r="B133" s="2"/>
      <c r="C133" s="3"/>
      <c r="D133" s="3"/>
      <c r="E133" s="3" t="s">
        <v>142</v>
      </c>
      <c r="F133" s="3"/>
    </row>
    <row r="134" spans="1:6" ht="15.75">
      <c r="A134" s="143" t="s">
        <v>143</v>
      </c>
      <c r="B134" s="116"/>
      <c r="C134" s="3"/>
      <c r="D134" s="3"/>
      <c r="E134" s="116" t="s">
        <v>144</v>
      </c>
      <c r="F134" s="116"/>
    </row>
    <row r="135" spans="1:6" ht="14.25">
      <c r="A135" s="3"/>
      <c r="B135" s="3"/>
      <c r="C135" s="3"/>
      <c r="D135" s="3"/>
      <c r="E135" s="3"/>
      <c r="F135" s="3"/>
    </row>
    <row r="136" spans="1:6" ht="14.25">
      <c r="A136" s="3"/>
      <c r="B136" s="3"/>
      <c r="C136" s="3"/>
      <c r="D136" s="3"/>
      <c r="E136" s="3"/>
      <c r="F136" s="3"/>
    </row>
    <row r="137" spans="1:6" ht="14.25">
      <c r="A137" s="2"/>
      <c r="B137" s="2"/>
      <c r="C137" s="3"/>
      <c r="D137" s="3"/>
      <c r="E137" s="2"/>
      <c r="F137" s="2"/>
    </row>
    <row r="138" spans="1:6" ht="14.25">
      <c r="A138" s="2"/>
      <c r="B138" s="2"/>
      <c r="C138" s="3"/>
      <c r="D138" s="3"/>
      <c r="E138" s="2"/>
      <c r="F138" s="2"/>
    </row>
    <row r="139" spans="1:6" ht="14.25">
      <c r="A139" s="2"/>
      <c r="B139" s="2"/>
      <c r="C139" s="3"/>
      <c r="D139" s="3"/>
      <c r="E139" s="2"/>
      <c r="F139" s="2"/>
    </row>
    <row r="140" spans="1:6" ht="14.25">
      <c r="A140" t="s">
        <v>145</v>
      </c>
      <c r="B140" s="2"/>
      <c r="C140" s="3"/>
      <c r="D140" s="3"/>
      <c r="E140" s="2"/>
      <c r="F140" s="2"/>
    </row>
  </sheetData>
  <mergeCells count="4">
    <mergeCell ref="A6:F6"/>
    <mergeCell ref="A7:F7"/>
    <mergeCell ref="A8:F8"/>
    <mergeCell ref="A9:F9"/>
  </mergeCells>
  <printOptions/>
  <pageMargins left="0.75" right="0.75" top="0.34" bottom="0.27" header="0.23" footer="0.2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9">
      <selection activeCell="D37" sqref="D37:G37"/>
    </sheetView>
  </sheetViews>
  <sheetFormatPr defaultColWidth="9.00390625" defaultRowHeight="12.75"/>
  <cols>
    <col min="1" max="1" width="32.00390625" style="0" customWidth="1"/>
    <col min="2" max="2" width="7.75390625" style="0" customWidth="1"/>
    <col min="4" max="4" width="15.25390625" style="0" customWidth="1"/>
    <col min="5" max="5" width="12.375" style="0" customWidth="1"/>
    <col min="6" max="6" width="12.25390625" style="0" customWidth="1"/>
    <col min="7" max="7" width="14.375" style="0" customWidth="1"/>
  </cols>
  <sheetData>
    <row r="1" spans="1:6" ht="15.75">
      <c r="A1" s="1" t="s">
        <v>217</v>
      </c>
      <c r="F1" t="s">
        <v>218</v>
      </c>
    </row>
    <row r="2" ht="15.75">
      <c r="A2" s="1" t="s">
        <v>219</v>
      </c>
    </row>
    <row r="6" spans="1:7" ht="21">
      <c r="A6" s="401" t="s">
        <v>220</v>
      </c>
      <c r="B6" s="401"/>
      <c r="C6" s="401"/>
      <c r="D6" s="401"/>
      <c r="E6" s="401"/>
      <c r="F6" s="401"/>
      <c r="G6" s="401"/>
    </row>
    <row r="7" spans="1:7" ht="14.25">
      <c r="A7" s="402" t="s">
        <v>8</v>
      </c>
      <c r="B7" s="402"/>
      <c r="C7" s="402"/>
      <c r="D7" s="402"/>
      <c r="E7" s="402"/>
      <c r="F7" s="402"/>
      <c r="G7" s="402"/>
    </row>
    <row r="8" spans="1:7" ht="17.25">
      <c r="A8" s="403" t="s">
        <v>221</v>
      </c>
      <c r="B8" s="403"/>
      <c r="C8" s="403"/>
      <c r="D8" s="403"/>
      <c r="E8" s="403"/>
      <c r="F8" s="403"/>
      <c r="G8" s="403"/>
    </row>
    <row r="9" ht="14.25">
      <c r="F9" t="s">
        <v>222</v>
      </c>
    </row>
    <row r="10" spans="1:7" ht="14.25">
      <c r="A10" s="186" t="s">
        <v>223</v>
      </c>
      <c r="B10" s="186" t="s">
        <v>224</v>
      </c>
      <c r="C10" s="186" t="s">
        <v>225</v>
      </c>
      <c r="D10" s="404" t="s">
        <v>226</v>
      </c>
      <c r="E10" s="405"/>
      <c r="F10" s="406" t="s">
        <v>227</v>
      </c>
      <c r="G10" s="405"/>
    </row>
    <row r="11" spans="1:7" ht="14.25">
      <c r="A11" s="187"/>
      <c r="B11" s="187"/>
      <c r="C11" s="188" t="s">
        <v>228</v>
      </c>
      <c r="D11" s="189"/>
      <c r="E11" s="190"/>
      <c r="F11" s="399" t="s">
        <v>229</v>
      </c>
      <c r="G11" s="400"/>
    </row>
    <row r="12" spans="1:7" ht="14.25">
      <c r="A12" s="191"/>
      <c r="B12" s="191"/>
      <c r="C12" s="192"/>
      <c r="D12" s="193" t="s">
        <v>230</v>
      </c>
      <c r="E12" s="194" t="s">
        <v>231</v>
      </c>
      <c r="F12" s="194" t="s">
        <v>230</v>
      </c>
      <c r="G12" s="194" t="s">
        <v>231</v>
      </c>
    </row>
    <row r="13" spans="1:7" ht="14.25">
      <c r="A13" s="194">
        <v>1</v>
      </c>
      <c r="B13" s="194">
        <v>2</v>
      </c>
      <c r="C13" s="194">
        <v>3</v>
      </c>
      <c r="D13" s="194">
        <v>4</v>
      </c>
      <c r="E13" s="194">
        <v>5</v>
      </c>
      <c r="F13" s="194">
        <v>6</v>
      </c>
      <c r="G13" s="194">
        <v>7</v>
      </c>
    </row>
    <row r="14" spans="1:7" ht="14.25">
      <c r="A14" s="195" t="s">
        <v>232</v>
      </c>
      <c r="B14" s="196" t="s">
        <v>233</v>
      </c>
      <c r="C14" s="197" t="s">
        <v>234</v>
      </c>
      <c r="D14" s="198">
        <v>27760976857</v>
      </c>
      <c r="E14" s="198">
        <v>32486305237</v>
      </c>
      <c r="F14" s="198">
        <v>27760976857</v>
      </c>
      <c r="G14" s="198">
        <v>32486305237</v>
      </c>
    </row>
    <row r="15" spans="1:7" ht="15">
      <c r="A15" s="199" t="s">
        <v>235</v>
      </c>
      <c r="B15" s="200" t="s">
        <v>236</v>
      </c>
      <c r="C15" s="201"/>
      <c r="D15" s="202"/>
      <c r="E15" s="202"/>
      <c r="F15" s="202"/>
      <c r="G15" s="202"/>
    </row>
    <row r="16" spans="1:7" ht="15">
      <c r="A16" s="199" t="s">
        <v>237</v>
      </c>
      <c r="B16" s="203">
        <v>10</v>
      </c>
      <c r="C16" s="204"/>
      <c r="D16" s="202">
        <f>D14</f>
        <v>27760976857</v>
      </c>
      <c r="E16" s="202">
        <f>E14</f>
        <v>32486305237</v>
      </c>
      <c r="F16" s="202">
        <f>F14</f>
        <v>27760976857</v>
      </c>
      <c r="G16" s="202">
        <f>G14</f>
        <v>32486305237</v>
      </c>
    </row>
    <row r="17" spans="1:7" ht="15">
      <c r="A17" s="199" t="s">
        <v>238</v>
      </c>
      <c r="B17" s="203"/>
      <c r="C17" s="204"/>
      <c r="D17" s="202"/>
      <c r="E17" s="202"/>
      <c r="F17" s="202"/>
      <c r="G17" s="202"/>
    </row>
    <row r="18" spans="1:7" ht="14.25">
      <c r="A18" s="199" t="s">
        <v>239</v>
      </c>
      <c r="B18" s="203">
        <v>11</v>
      </c>
      <c r="C18" s="203" t="s">
        <v>240</v>
      </c>
      <c r="D18" s="202">
        <v>24644935791</v>
      </c>
      <c r="E18" s="202">
        <v>29931344029</v>
      </c>
      <c r="F18" s="202">
        <v>24644935791</v>
      </c>
      <c r="G18" s="202">
        <v>29931344029</v>
      </c>
    </row>
    <row r="19" spans="1:7" ht="15">
      <c r="A19" s="199" t="s">
        <v>241</v>
      </c>
      <c r="B19" s="203">
        <v>20</v>
      </c>
      <c r="C19" s="204"/>
      <c r="D19" s="202">
        <f>D14-D18</f>
        <v>3116041066</v>
      </c>
      <c r="E19" s="202">
        <f>E16-E18</f>
        <v>2554961208</v>
      </c>
      <c r="F19" s="202">
        <f>F14-F18</f>
        <v>3116041066</v>
      </c>
      <c r="G19" s="202">
        <f>G16-G18</f>
        <v>2554961208</v>
      </c>
    </row>
    <row r="20" spans="1:7" ht="15">
      <c r="A20" s="199" t="s">
        <v>242</v>
      </c>
      <c r="B20" s="203"/>
      <c r="C20" s="204"/>
      <c r="D20" s="202"/>
      <c r="E20" s="202"/>
      <c r="F20" s="202"/>
      <c r="G20" s="202"/>
    </row>
    <row r="21" spans="1:7" ht="14.25">
      <c r="A21" s="199" t="s">
        <v>243</v>
      </c>
      <c r="B21" s="203">
        <v>21</v>
      </c>
      <c r="C21" s="203" t="s">
        <v>244</v>
      </c>
      <c r="D21" s="202">
        <v>10784852</v>
      </c>
      <c r="E21" s="202">
        <v>6466230</v>
      </c>
      <c r="F21" s="202">
        <v>10784852</v>
      </c>
      <c r="G21" s="202">
        <v>6466230</v>
      </c>
    </row>
    <row r="22" spans="1:7" ht="14.25">
      <c r="A22" s="199" t="s">
        <v>245</v>
      </c>
      <c r="B22" s="203">
        <v>22</v>
      </c>
      <c r="C22" s="203" t="s">
        <v>246</v>
      </c>
      <c r="D22" s="202">
        <v>36551216</v>
      </c>
      <c r="E22" s="202">
        <f>4967490-11000</f>
        <v>4956490</v>
      </c>
      <c r="F22" s="202">
        <v>36551216</v>
      </c>
      <c r="G22" s="202">
        <f>4967490-11000</f>
        <v>4956490</v>
      </c>
    </row>
    <row r="23" spans="1:7" ht="14.25">
      <c r="A23" s="199" t="s">
        <v>247</v>
      </c>
      <c r="B23" s="203">
        <v>23</v>
      </c>
      <c r="C23" s="203"/>
      <c r="D23" s="202"/>
      <c r="E23" s="202"/>
      <c r="F23" s="202"/>
      <c r="G23" s="202"/>
    </row>
    <row r="24" spans="1:7" ht="14.25">
      <c r="A24" s="199" t="s">
        <v>248</v>
      </c>
      <c r="B24" s="203">
        <v>24</v>
      </c>
      <c r="C24" s="203"/>
      <c r="D24" s="202">
        <v>1525238790</v>
      </c>
      <c r="E24" s="202">
        <f>917560292+257204835</f>
        <v>1174765127</v>
      </c>
      <c r="F24" s="202">
        <v>1525238790</v>
      </c>
      <c r="G24" s="202">
        <f>917560292+257204835</f>
        <v>1174765127</v>
      </c>
    </row>
    <row r="25" spans="1:7" ht="14.25">
      <c r="A25" s="199" t="s">
        <v>249</v>
      </c>
      <c r="B25" s="203">
        <v>25</v>
      </c>
      <c r="C25" s="203"/>
      <c r="D25" s="202">
        <v>477093825</v>
      </c>
      <c r="E25" s="202">
        <v>393142350</v>
      </c>
      <c r="F25" s="202">
        <v>477093825</v>
      </c>
      <c r="G25" s="202">
        <v>393142350</v>
      </c>
    </row>
    <row r="26" spans="1:7" ht="15">
      <c r="A26" s="199" t="s">
        <v>250</v>
      </c>
      <c r="B26" s="203">
        <v>30</v>
      </c>
      <c r="C26" s="204"/>
      <c r="D26" s="202">
        <f>D19+D21-D22-D24-D25</f>
        <v>1087942087</v>
      </c>
      <c r="E26" s="202">
        <f>E19+E21-E22-E24-E25</f>
        <v>988563471</v>
      </c>
      <c r="F26" s="202">
        <f>F19+F21-F22-F24-F25</f>
        <v>1087942087</v>
      </c>
      <c r="G26" s="202">
        <f>G19+G21-G22-G24-G25</f>
        <v>988563471</v>
      </c>
    </row>
    <row r="27" spans="1:7" ht="15">
      <c r="A27" s="199" t="s">
        <v>251</v>
      </c>
      <c r="B27" s="203"/>
      <c r="C27" s="204"/>
      <c r="D27" s="202"/>
      <c r="E27" s="202"/>
      <c r="F27" s="202"/>
      <c r="G27" s="202"/>
    </row>
    <row r="28" spans="1:7" ht="14.25">
      <c r="A28" s="199" t="s">
        <v>252</v>
      </c>
      <c r="B28" s="203">
        <v>31</v>
      </c>
      <c r="C28" s="203"/>
      <c r="D28" s="202"/>
      <c r="E28" s="202"/>
      <c r="F28" s="202"/>
      <c r="G28" s="202"/>
    </row>
    <row r="29" spans="1:7" ht="14.25">
      <c r="A29" s="199" t="s">
        <v>253</v>
      </c>
      <c r="B29" s="203">
        <v>32</v>
      </c>
      <c r="C29" s="203"/>
      <c r="D29" s="202"/>
      <c r="E29" s="202">
        <v>4000000</v>
      </c>
      <c r="F29" s="202"/>
      <c r="G29" s="202">
        <v>4000000</v>
      </c>
    </row>
    <row r="30" spans="1:7" ht="15">
      <c r="A30" s="199" t="s">
        <v>254</v>
      </c>
      <c r="B30" s="203">
        <v>40</v>
      </c>
      <c r="C30" s="204"/>
      <c r="D30" s="202"/>
      <c r="E30" s="205">
        <f>E28-E29</f>
        <v>-4000000</v>
      </c>
      <c r="F30" s="202"/>
      <c r="G30" s="205">
        <f>G28-G29</f>
        <v>-4000000</v>
      </c>
    </row>
    <row r="31" spans="1:7" ht="15">
      <c r="A31" s="199" t="s">
        <v>255</v>
      </c>
      <c r="B31" s="203">
        <v>50</v>
      </c>
      <c r="C31" s="204"/>
      <c r="D31" s="202">
        <f>D26+D28-D29</f>
        <v>1087942087</v>
      </c>
      <c r="E31" s="202">
        <f>E26+E30</f>
        <v>984563471</v>
      </c>
      <c r="F31" s="202">
        <f>F26+F28-F29</f>
        <v>1087942087</v>
      </c>
      <c r="G31" s="202">
        <f>G26+G30</f>
        <v>984563471</v>
      </c>
    </row>
    <row r="32" spans="1:7" ht="15">
      <c r="A32" s="199" t="s">
        <v>256</v>
      </c>
      <c r="B32" s="203"/>
      <c r="C32" s="204"/>
      <c r="D32" s="202"/>
      <c r="E32" s="202"/>
      <c r="F32" s="202"/>
      <c r="G32" s="202"/>
    </row>
    <row r="33" spans="1:7" ht="14.25">
      <c r="A33" s="199" t="s">
        <v>257</v>
      </c>
      <c r="B33" s="203">
        <v>51</v>
      </c>
      <c r="C33" s="203" t="s">
        <v>258</v>
      </c>
      <c r="D33" s="202">
        <f>D31*10%</f>
        <v>108794208.7</v>
      </c>
      <c r="E33" s="202">
        <f>E31*10%</f>
        <v>98456347.10000001</v>
      </c>
      <c r="F33" s="202">
        <f>F31*10%</f>
        <v>108794208.7</v>
      </c>
      <c r="G33" s="202">
        <f>G31*10%</f>
        <v>98456347.10000001</v>
      </c>
    </row>
    <row r="34" spans="1:7" ht="14.25">
      <c r="A34" s="199" t="s">
        <v>259</v>
      </c>
      <c r="B34" s="203">
        <v>52</v>
      </c>
      <c r="C34" s="203" t="s">
        <v>258</v>
      </c>
      <c r="D34" s="202"/>
      <c r="E34" s="202"/>
      <c r="F34" s="202"/>
      <c r="G34" s="202"/>
    </row>
    <row r="35" spans="1:7" ht="15">
      <c r="A35" s="199" t="s">
        <v>260</v>
      </c>
      <c r="B35" s="203">
        <v>60</v>
      </c>
      <c r="C35" s="204"/>
      <c r="D35" s="202">
        <f>D31-D33</f>
        <v>979147878.3</v>
      </c>
      <c r="E35" s="202">
        <f>E31-E33</f>
        <v>886107123.9</v>
      </c>
      <c r="F35" s="202">
        <f>F31-F33</f>
        <v>979147878.3</v>
      </c>
      <c r="G35" s="202">
        <f>G31-G33</f>
        <v>886107123.9</v>
      </c>
    </row>
    <row r="36" spans="1:7" ht="14.25">
      <c r="A36" s="206" t="s">
        <v>261</v>
      </c>
      <c r="B36" s="207"/>
      <c r="C36" s="208"/>
      <c r="D36" s="202"/>
      <c r="E36" s="202"/>
      <c r="F36" s="202"/>
      <c r="G36" s="202"/>
    </row>
    <row r="37" spans="1:7" ht="14.25">
      <c r="A37" s="209" t="s">
        <v>262</v>
      </c>
      <c r="B37" s="210">
        <v>70</v>
      </c>
      <c r="C37" s="209"/>
      <c r="D37" s="211"/>
      <c r="E37" s="211"/>
      <c r="F37" s="211"/>
      <c r="G37" s="211"/>
    </row>
    <row r="38" ht="14.25">
      <c r="D38" t="s">
        <v>263</v>
      </c>
    </row>
    <row r="39" ht="14.25">
      <c r="A39" t="s">
        <v>264</v>
      </c>
    </row>
    <row r="45" ht="14.25">
      <c r="A45" t="s">
        <v>265</v>
      </c>
    </row>
  </sheetData>
  <mergeCells count="6">
    <mergeCell ref="F11:G11"/>
    <mergeCell ref="A6:G6"/>
    <mergeCell ref="A7:G7"/>
    <mergeCell ref="A8:G8"/>
    <mergeCell ref="D10:E10"/>
    <mergeCell ref="F10: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1"/>
  <sheetViews>
    <sheetView tabSelected="1" workbookViewId="0" topLeftCell="A236">
      <selection activeCell="H244" sqref="H244"/>
    </sheetView>
  </sheetViews>
  <sheetFormatPr defaultColWidth="9.00390625" defaultRowHeight="12.75"/>
  <cols>
    <col min="5" max="5" width="14.75390625" style="0" customWidth="1"/>
    <col min="6" max="6" width="15.875" style="0" customWidth="1"/>
    <col min="7" max="7" width="13.625" style="0" customWidth="1"/>
    <col min="8" max="8" width="15.625" style="0" customWidth="1"/>
    <col min="9" max="9" width="9.875" style="0" bestFit="1" customWidth="1"/>
  </cols>
  <sheetData>
    <row r="1" spans="1:8" ht="14.25">
      <c r="A1" s="212" t="s">
        <v>266</v>
      </c>
      <c r="B1" s="212"/>
      <c r="C1" s="212"/>
      <c r="D1" s="213"/>
      <c r="E1" s="213"/>
      <c r="F1" s="213"/>
      <c r="G1" s="214" t="s">
        <v>267</v>
      </c>
      <c r="H1" s="214"/>
    </row>
    <row r="2" spans="1:8" ht="14.25">
      <c r="A2" s="212" t="s">
        <v>268</v>
      </c>
      <c r="B2" s="212"/>
      <c r="C2" s="212"/>
      <c r="D2" s="213"/>
      <c r="E2" s="213"/>
      <c r="F2" s="213"/>
      <c r="G2" s="213"/>
      <c r="H2" s="213"/>
    </row>
    <row r="3" spans="1:8" ht="14.25">
      <c r="A3" s="213"/>
      <c r="B3" s="213"/>
      <c r="C3" s="213"/>
      <c r="D3" s="213"/>
      <c r="E3" s="213"/>
      <c r="F3" s="213"/>
      <c r="G3" s="213"/>
      <c r="H3" s="213"/>
    </row>
    <row r="4" spans="1:8" ht="14.25">
      <c r="A4" s="213"/>
      <c r="B4" s="213"/>
      <c r="C4" s="213"/>
      <c r="D4" s="213"/>
      <c r="E4" s="213"/>
      <c r="F4" s="213"/>
      <c r="G4" s="213"/>
      <c r="H4" s="213"/>
    </row>
    <row r="5" spans="1:8" ht="27">
      <c r="A5" s="407" t="s">
        <v>269</v>
      </c>
      <c r="B5" s="407"/>
      <c r="C5" s="407"/>
      <c r="D5" s="407"/>
      <c r="E5" s="407"/>
      <c r="F5" s="407"/>
      <c r="G5" s="407"/>
      <c r="H5" s="407"/>
    </row>
    <row r="6" spans="1:8" ht="14.25">
      <c r="A6" s="408" t="s">
        <v>270</v>
      </c>
      <c r="B6" s="408"/>
      <c r="C6" s="408"/>
      <c r="D6" s="408"/>
      <c r="E6" s="408"/>
      <c r="F6" s="408"/>
      <c r="G6" s="408"/>
      <c r="H6" s="408"/>
    </row>
    <row r="7" spans="1:8" ht="14.25">
      <c r="A7" s="214"/>
      <c r="B7" s="214"/>
      <c r="C7" s="214"/>
      <c r="D7" s="214"/>
      <c r="E7" s="214"/>
      <c r="F7" s="214"/>
      <c r="G7" s="214"/>
      <c r="H7" s="214"/>
    </row>
    <row r="8" spans="1:8" ht="14.25">
      <c r="A8" s="213"/>
      <c r="B8" s="213"/>
      <c r="C8" s="213"/>
      <c r="D8" s="213"/>
      <c r="E8" s="213"/>
      <c r="F8" s="213"/>
      <c r="G8" s="213"/>
      <c r="H8" s="213"/>
    </row>
    <row r="9" spans="1:8" ht="15.75">
      <c r="A9" s="215" t="s">
        <v>271</v>
      </c>
      <c r="B9" s="216"/>
      <c r="C9" s="216"/>
      <c r="D9" s="216"/>
      <c r="E9" s="216"/>
      <c r="F9" s="213"/>
      <c r="G9" s="213"/>
      <c r="H9" s="213"/>
    </row>
    <row r="10" spans="1:8" ht="14.25">
      <c r="A10" s="213" t="s">
        <v>272</v>
      </c>
      <c r="B10" s="213"/>
      <c r="C10" s="213"/>
      <c r="D10" s="213"/>
      <c r="E10" s="213"/>
      <c r="F10" s="213" t="s">
        <v>273</v>
      </c>
      <c r="G10" s="213"/>
      <c r="H10" s="213"/>
    </row>
    <row r="11" spans="1:8" ht="14.25">
      <c r="A11" s="213" t="s">
        <v>274</v>
      </c>
      <c r="B11" s="213"/>
      <c r="C11" s="213"/>
      <c r="D11" s="213"/>
      <c r="E11" s="213"/>
      <c r="F11" s="213" t="s">
        <v>275</v>
      </c>
      <c r="G11" s="213"/>
      <c r="H11" s="213"/>
    </row>
    <row r="12" spans="1:8" ht="14.25">
      <c r="A12" s="213" t="s">
        <v>276</v>
      </c>
      <c r="B12" s="213"/>
      <c r="C12" s="213"/>
      <c r="D12" s="213"/>
      <c r="E12" s="213"/>
      <c r="F12" s="213" t="s">
        <v>277</v>
      </c>
      <c r="G12" s="213"/>
      <c r="H12" s="213"/>
    </row>
    <row r="13" spans="1:8" ht="15.75">
      <c r="A13" s="217" t="s">
        <v>278</v>
      </c>
      <c r="B13" s="213"/>
      <c r="C13" s="213"/>
      <c r="D13" s="213"/>
      <c r="E13" s="213"/>
      <c r="F13" s="213"/>
      <c r="G13" s="213"/>
      <c r="H13" s="213"/>
    </row>
    <row r="14" spans="1:8" ht="14.25">
      <c r="A14" s="213" t="s">
        <v>279</v>
      </c>
      <c r="B14" s="213"/>
      <c r="C14" s="213"/>
      <c r="D14" s="213"/>
      <c r="E14" s="213"/>
      <c r="F14" s="213"/>
      <c r="G14" s="213"/>
      <c r="H14" s="213"/>
    </row>
    <row r="15" spans="1:8" ht="14.25">
      <c r="A15" s="213" t="s">
        <v>280</v>
      </c>
      <c r="B15" s="213"/>
      <c r="C15" s="213"/>
      <c r="D15" s="213"/>
      <c r="E15" s="213"/>
      <c r="F15" s="213"/>
      <c r="G15" s="213"/>
      <c r="H15" s="213"/>
    </row>
    <row r="16" spans="1:8" ht="15.75">
      <c r="A16" s="217" t="s">
        <v>281</v>
      </c>
      <c r="B16" s="213"/>
      <c r="C16" s="213"/>
      <c r="D16" s="213"/>
      <c r="E16" s="213"/>
      <c r="F16" s="213"/>
      <c r="G16" s="213"/>
      <c r="H16" s="213"/>
    </row>
    <row r="17" spans="1:8" ht="14.25">
      <c r="A17" s="213" t="s">
        <v>282</v>
      </c>
      <c r="B17" s="213"/>
      <c r="C17" s="213"/>
      <c r="D17" s="213"/>
      <c r="E17" s="213"/>
      <c r="F17" s="213"/>
      <c r="G17" s="213"/>
      <c r="H17" s="213"/>
    </row>
    <row r="18" spans="1:8" ht="14.25">
      <c r="A18" s="213" t="s">
        <v>283</v>
      </c>
      <c r="B18" s="213"/>
      <c r="C18" s="213"/>
      <c r="D18" s="213"/>
      <c r="E18" s="213"/>
      <c r="F18" s="213"/>
      <c r="G18" s="213"/>
      <c r="H18" s="213"/>
    </row>
    <row r="19" spans="1:8" ht="15.75">
      <c r="A19" s="217" t="s">
        <v>284</v>
      </c>
      <c r="B19" s="213"/>
      <c r="C19" s="213"/>
      <c r="D19" s="213"/>
      <c r="E19" s="213"/>
      <c r="F19" s="213"/>
      <c r="G19" s="213"/>
      <c r="H19" s="213"/>
    </row>
    <row r="20" spans="1:8" ht="15.75">
      <c r="A20" s="217" t="s">
        <v>285</v>
      </c>
      <c r="B20" s="213"/>
      <c r="C20" s="213"/>
      <c r="D20" s="213"/>
      <c r="E20" s="213"/>
      <c r="F20" s="213"/>
      <c r="G20" s="213"/>
      <c r="H20" s="213"/>
    </row>
    <row r="21" spans="1:8" ht="14.25">
      <c r="A21" s="218" t="s">
        <v>286</v>
      </c>
      <c r="B21" s="213"/>
      <c r="C21" s="213"/>
      <c r="D21" s="213"/>
      <c r="E21" s="213"/>
      <c r="F21" s="213"/>
      <c r="G21" s="213"/>
      <c r="H21" s="213"/>
    </row>
    <row r="22" spans="1:8" ht="14.25">
      <c r="A22" s="213" t="s">
        <v>287</v>
      </c>
      <c r="B22" s="213"/>
      <c r="C22" s="213"/>
      <c r="D22" s="213"/>
      <c r="E22" s="213"/>
      <c r="F22" s="213"/>
      <c r="G22" s="213"/>
      <c r="H22" s="213"/>
    </row>
    <row r="23" spans="1:8" ht="14.25">
      <c r="A23" s="213" t="s">
        <v>288</v>
      </c>
      <c r="B23" s="213"/>
      <c r="C23" s="213"/>
      <c r="D23" s="213"/>
      <c r="E23" s="213"/>
      <c r="F23" s="213"/>
      <c r="G23" s="213"/>
      <c r="H23" s="213"/>
    </row>
    <row r="24" spans="1:8" ht="14.25">
      <c r="A24" s="218" t="s">
        <v>289</v>
      </c>
      <c r="B24" s="213"/>
      <c r="C24" s="213"/>
      <c r="D24" s="213"/>
      <c r="E24" s="213"/>
      <c r="F24" s="213"/>
      <c r="G24" s="213"/>
      <c r="H24" s="213"/>
    </row>
    <row r="25" spans="1:8" ht="14.25">
      <c r="A25" s="213" t="s">
        <v>290</v>
      </c>
      <c r="B25" s="213"/>
      <c r="C25" s="213"/>
      <c r="D25" s="213"/>
      <c r="E25" s="213"/>
      <c r="F25" s="213"/>
      <c r="G25" s="213"/>
      <c r="H25" s="213"/>
    </row>
    <row r="26" spans="1:8" ht="14.25">
      <c r="A26" s="213" t="s">
        <v>291</v>
      </c>
      <c r="B26" s="213"/>
      <c r="C26" s="213"/>
      <c r="D26" s="213"/>
      <c r="E26" s="213"/>
      <c r="F26" s="213"/>
      <c r="G26" s="213"/>
      <c r="H26" s="213"/>
    </row>
    <row r="27" spans="1:8" ht="15.75">
      <c r="A27" s="217" t="s">
        <v>292</v>
      </c>
      <c r="B27" s="213"/>
      <c r="C27" s="213"/>
      <c r="D27" s="213"/>
      <c r="E27" s="213"/>
      <c r="F27" s="213"/>
      <c r="G27" s="213"/>
      <c r="H27" s="213"/>
    </row>
    <row r="28" spans="1:8" ht="14.25">
      <c r="A28" s="218" t="s">
        <v>293</v>
      </c>
      <c r="B28" s="213"/>
      <c r="C28" s="213"/>
      <c r="D28" s="213"/>
      <c r="E28" s="213"/>
      <c r="F28" s="213"/>
      <c r="G28" s="213"/>
      <c r="H28" s="213"/>
    </row>
    <row r="29" spans="1:8" ht="14.25">
      <c r="A29" s="218" t="s">
        <v>294</v>
      </c>
      <c r="B29" s="213"/>
      <c r="C29" s="213"/>
      <c r="D29" s="213"/>
      <c r="E29" s="213"/>
      <c r="F29" s="213"/>
      <c r="G29" s="213"/>
      <c r="H29" s="213"/>
    </row>
    <row r="30" spans="1:8" ht="14.25">
      <c r="A30" s="218" t="s">
        <v>295</v>
      </c>
      <c r="B30" s="213"/>
      <c r="C30" s="213"/>
      <c r="D30" s="213"/>
      <c r="E30" s="213"/>
      <c r="F30" s="213"/>
      <c r="G30" s="213"/>
      <c r="H30" s="213"/>
    </row>
    <row r="31" spans="1:8" ht="14.25">
      <c r="A31" s="218" t="s">
        <v>296</v>
      </c>
      <c r="B31" s="213"/>
      <c r="C31" s="213"/>
      <c r="D31" s="213"/>
      <c r="E31" s="213"/>
      <c r="F31" s="213"/>
      <c r="G31" s="213"/>
      <c r="H31" s="213"/>
    </row>
    <row r="32" spans="1:8" ht="15.75">
      <c r="A32" s="217" t="s">
        <v>297</v>
      </c>
      <c r="B32" s="213"/>
      <c r="C32" s="213"/>
      <c r="D32" s="213"/>
      <c r="E32" s="213"/>
      <c r="F32" s="213"/>
      <c r="G32" s="213"/>
      <c r="H32" s="213"/>
    </row>
    <row r="33" spans="1:8" ht="14.25">
      <c r="A33" s="218" t="s">
        <v>298</v>
      </c>
      <c r="B33" s="213"/>
      <c r="C33" s="213"/>
      <c r="D33" s="213"/>
      <c r="E33" s="213"/>
      <c r="F33" s="213"/>
      <c r="G33" s="213"/>
      <c r="H33" s="213"/>
    </row>
    <row r="34" spans="1:8" ht="14.25">
      <c r="A34" s="218" t="s">
        <v>299</v>
      </c>
      <c r="B34" s="213"/>
      <c r="C34" s="213"/>
      <c r="D34" s="213"/>
      <c r="E34" s="213"/>
      <c r="F34" s="213"/>
      <c r="G34" s="213"/>
      <c r="H34" s="213"/>
    </row>
    <row r="35" spans="1:8" ht="15.75">
      <c r="A35" s="217" t="s">
        <v>300</v>
      </c>
      <c r="B35" s="213"/>
      <c r="C35" s="213"/>
      <c r="D35" s="213"/>
      <c r="E35" s="213"/>
      <c r="F35" s="213"/>
      <c r="G35" s="213"/>
      <c r="H35" s="213"/>
    </row>
    <row r="36" spans="1:8" ht="14.25">
      <c r="A36" s="218" t="s">
        <v>301</v>
      </c>
      <c r="B36" s="213"/>
      <c r="C36" s="213"/>
      <c r="D36" s="213"/>
      <c r="E36" s="213"/>
      <c r="F36" s="213"/>
      <c r="G36" s="213"/>
      <c r="H36" s="213"/>
    </row>
    <row r="37" spans="1:8" ht="14.25">
      <c r="A37" s="218" t="s">
        <v>302</v>
      </c>
      <c r="B37" s="213"/>
      <c r="C37" s="213"/>
      <c r="D37" s="213"/>
      <c r="E37" s="213"/>
      <c r="F37" s="213"/>
      <c r="G37" s="213"/>
      <c r="H37" s="213"/>
    </row>
    <row r="38" spans="1:8" ht="15.75">
      <c r="A38" s="217" t="s">
        <v>303</v>
      </c>
      <c r="B38" s="213"/>
      <c r="C38" s="213"/>
      <c r="D38" s="213"/>
      <c r="E38" s="213"/>
      <c r="F38" s="213"/>
      <c r="G38" s="213"/>
      <c r="H38" s="213"/>
    </row>
    <row r="39" spans="1:8" ht="14.25">
      <c r="A39" s="218" t="s">
        <v>304</v>
      </c>
      <c r="B39" s="213"/>
      <c r="C39" s="213"/>
      <c r="D39" s="213"/>
      <c r="E39" s="213"/>
      <c r="F39" s="213"/>
      <c r="G39" s="213"/>
      <c r="H39" s="213"/>
    </row>
    <row r="40" spans="1:8" ht="14.25">
      <c r="A40" s="218" t="s">
        <v>305</v>
      </c>
      <c r="B40" s="213"/>
      <c r="C40" s="213"/>
      <c r="D40" s="213"/>
      <c r="E40" s="213"/>
      <c r="F40" s="213"/>
      <c r="G40" s="213"/>
      <c r="H40" s="213"/>
    </row>
    <row r="41" spans="1:8" ht="14.25">
      <c r="A41" s="218" t="s">
        <v>306</v>
      </c>
      <c r="B41" s="213"/>
      <c r="C41" s="213"/>
      <c r="D41" s="213"/>
      <c r="E41" s="213"/>
      <c r="F41" s="213"/>
      <c r="G41" s="213"/>
      <c r="H41" s="213"/>
    </row>
    <row r="42" spans="1:8" ht="14.25">
      <c r="A42" s="218" t="s">
        <v>307</v>
      </c>
      <c r="B42" s="213"/>
      <c r="C42" s="213"/>
      <c r="D42" s="213"/>
      <c r="E42" s="213"/>
      <c r="F42" s="213"/>
      <c r="G42" s="213"/>
      <c r="H42" s="213"/>
    </row>
    <row r="43" spans="1:8" ht="15.75">
      <c r="A43" s="217" t="s">
        <v>308</v>
      </c>
      <c r="B43" s="213"/>
      <c r="C43" s="213"/>
      <c r="D43" s="213"/>
      <c r="E43" s="213"/>
      <c r="F43" s="213"/>
      <c r="G43" s="213"/>
      <c r="H43" s="213"/>
    </row>
    <row r="44" spans="1:8" ht="14.25">
      <c r="A44" s="218" t="s">
        <v>309</v>
      </c>
      <c r="B44" s="213"/>
      <c r="C44" s="213"/>
      <c r="D44" s="213"/>
      <c r="E44" s="213"/>
      <c r="F44" s="213"/>
      <c r="G44" s="213"/>
      <c r="H44" s="213"/>
    </row>
    <row r="45" spans="1:8" ht="14.25">
      <c r="A45" s="213" t="s">
        <v>310</v>
      </c>
      <c r="B45" s="213"/>
      <c r="C45" s="213"/>
      <c r="D45" s="213"/>
      <c r="E45" s="213"/>
      <c r="F45" s="213"/>
      <c r="G45" s="213"/>
      <c r="H45" s="213"/>
    </row>
    <row r="46" spans="1:8" ht="14.25">
      <c r="A46" s="213" t="s">
        <v>311</v>
      </c>
      <c r="B46" s="213"/>
      <c r="C46" s="213"/>
      <c r="D46" s="213"/>
      <c r="E46" s="213"/>
      <c r="F46" s="213"/>
      <c r="G46" s="213"/>
      <c r="H46" s="213"/>
    </row>
    <row r="47" spans="1:8" ht="15.75">
      <c r="A47" s="213" t="s">
        <v>312</v>
      </c>
      <c r="B47" s="213"/>
      <c r="C47" s="213"/>
      <c r="D47" s="213"/>
      <c r="E47" s="213"/>
      <c r="F47" s="213"/>
      <c r="G47" s="213"/>
      <c r="H47" s="213"/>
    </row>
    <row r="48" spans="1:8" ht="14.25">
      <c r="A48" s="218" t="s">
        <v>313</v>
      </c>
      <c r="B48" s="213"/>
      <c r="C48" s="213"/>
      <c r="D48" s="213"/>
      <c r="E48" s="213"/>
      <c r="F48" s="213"/>
      <c r="G48" s="213"/>
      <c r="H48" s="213"/>
    </row>
    <row r="49" spans="1:8" ht="14.25">
      <c r="A49" s="213" t="s">
        <v>314</v>
      </c>
      <c r="B49" s="213"/>
      <c r="C49" s="213"/>
      <c r="D49" s="213"/>
      <c r="E49" s="213"/>
      <c r="F49" s="213"/>
      <c r="G49" s="213"/>
      <c r="H49" s="213"/>
    </row>
    <row r="50" spans="1:8" ht="14.25">
      <c r="A50" s="218" t="s">
        <v>315</v>
      </c>
      <c r="B50" s="213"/>
      <c r="C50" s="213"/>
      <c r="D50" s="213"/>
      <c r="E50" s="213"/>
      <c r="F50" s="213"/>
      <c r="G50" s="213"/>
      <c r="H50" s="213"/>
    </row>
    <row r="51" spans="1:8" ht="14.25">
      <c r="A51" s="213" t="s">
        <v>316</v>
      </c>
      <c r="B51" s="213"/>
      <c r="C51" s="213"/>
      <c r="D51" s="213"/>
      <c r="E51" s="213"/>
      <c r="F51" s="213"/>
      <c r="G51" s="213"/>
      <c r="H51" s="213"/>
    </row>
    <row r="52" spans="1:8" ht="14.25">
      <c r="A52" s="218" t="s">
        <v>317</v>
      </c>
      <c r="B52" s="213"/>
      <c r="C52" s="213"/>
      <c r="D52" s="213"/>
      <c r="E52" s="213"/>
      <c r="F52" s="213"/>
      <c r="G52" s="213"/>
      <c r="H52" s="213"/>
    </row>
    <row r="53" spans="1:8" ht="14.25">
      <c r="A53" s="218" t="s">
        <v>318</v>
      </c>
      <c r="B53" s="213"/>
      <c r="C53" s="213"/>
      <c r="D53" s="213"/>
      <c r="E53" s="213"/>
      <c r="F53" s="213"/>
      <c r="G53" s="213"/>
      <c r="H53" s="213"/>
    </row>
    <row r="54" spans="1:8" ht="15.75">
      <c r="A54" s="219" t="s">
        <v>319</v>
      </c>
      <c r="B54" s="219"/>
      <c r="C54" s="220"/>
      <c r="D54" s="220"/>
      <c r="E54" s="220"/>
      <c r="F54" s="220"/>
      <c r="G54" s="220"/>
      <c r="H54" s="220"/>
    </row>
    <row r="55" spans="1:8" ht="15.75">
      <c r="A55" s="213" t="s">
        <v>320</v>
      </c>
      <c r="B55" s="220"/>
      <c r="C55" s="220"/>
      <c r="D55" s="220"/>
      <c r="E55" s="220"/>
      <c r="F55" s="220"/>
      <c r="G55" s="220"/>
      <c r="H55" s="220"/>
    </row>
    <row r="56" spans="1:8" ht="15.75">
      <c r="A56" s="213" t="s">
        <v>321</v>
      </c>
      <c r="B56" s="220"/>
      <c r="C56" s="220"/>
      <c r="D56" s="220"/>
      <c r="E56" s="220"/>
      <c r="F56" s="220"/>
      <c r="G56" s="220"/>
      <c r="H56" s="220"/>
    </row>
    <row r="57" spans="1:8" ht="15.75">
      <c r="A57" s="213" t="s">
        <v>322</v>
      </c>
      <c r="B57" s="220"/>
      <c r="C57" s="220"/>
      <c r="D57" s="220"/>
      <c r="E57" s="220"/>
      <c r="F57" s="220"/>
      <c r="G57" s="220"/>
      <c r="H57" s="220"/>
    </row>
    <row r="58" spans="1:8" ht="15.75">
      <c r="A58" s="213" t="s">
        <v>323</v>
      </c>
      <c r="B58" s="220"/>
      <c r="C58" s="220"/>
      <c r="D58" s="220"/>
      <c r="E58" s="220"/>
      <c r="F58" s="220"/>
      <c r="G58" s="220"/>
      <c r="H58" s="220"/>
    </row>
    <row r="59" spans="1:8" ht="15.75">
      <c r="A59" s="217" t="s">
        <v>324</v>
      </c>
      <c r="B59" s="220"/>
      <c r="C59" s="220"/>
      <c r="D59" s="220"/>
      <c r="E59" s="220"/>
      <c r="F59" s="220"/>
      <c r="G59" s="220"/>
      <c r="H59" s="220"/>
    </row>
    <row r="60" spans="1:8" ht="15.75">
      <c r="A60" s="217" t="s">
        <v>325</v>
      </c>
      <c r="B60" s="213"/>
      <c r="C60" s="213"/>
      <c r="D60" s="213"/>
      <c r="E60" s="213"/>
      <c r="F60" s="213"/>
      <c r="G60" s="213"/>
      <c r="H60" s="213"/>
    </row>
    <row r="61" spans="1:8" ht="14.25">
      <c r="A61" s="218" t="s">
        <v>326</v>
      </c>
      <c r="B61" s="213"/>
      <c r="C61" s="213"/>
      <c r="D61" s="213"/>
      <c r="E61" s="213"/>
      <c r="F61" s="213"/>
      <c r="G61" s="213"/>
      <c r="H61" s="213"/>
    </row>
    <row r="62" spans="1:8" ht="14.25">
      <c r="A62" s="213" t="s">
        <v>327</v>
      </c>
      <c r="B62" s="213"/>
      <c r="C62" s="213"/>
      <c r="D62" s="213"/>
      <c r="E62" s="213"/>
      <c r="F62" s="213"/>
      <c r="G62" s="213"/>
      <c r="H62" s="213"/>
    </row>
    <row r="63" spans="1:8" ht="14.25">
      <c r="A63" s="213" t="s">
        <v>328</v>
      </c>
      <c r="B63" s="213"/>
      <c r="C63" s="213"/>
      <c r="D63" s="213"/>
      <c r="E63" s="213"/>
      <c r="F63" s="213"/>
      <c r="G63" s="213"/>
      <c r="H63" s="213"/>
    </row>
    <row r="64" spans="1:8" ht="14.25">
      <c r="A64" s="218" t="s">
        <v>329</v>
      </c>
      <c r="B64" s="213"/>
      <c r="C64" s="213"/>
      <c r="D64" s="213"/>
      <c r="E64" s="213"/>
      <c r="F64" s="213"/>
      <c r="G64" s="213"/>
      <c r="H64" s="213"/>
    </row>
    <row r="65" spans="1:8" ht="14.25">
      <c r="A65" s="213" t="s">
        <v>330</v>
      </c>
      <c r="B65" s="213"/>
      <c r="C65" s="213"/>
      <c r="D65" s="213"/>
      <c r="E65" s="213"/>
      <c r="F65" s="213"/>
      <c r="G65" s="213"/>
      <c r="H65" s="213"/>
    </row>
    <row r="66" spans="1:8" ht="14.25">
      <c r="A66" s="213" t="s">
        <v>331</v>
      </c>
      <c r="B66" s="213"/>
      <c r="C66" s="213"/>
      <c r="D66" s="213"/>
      <c r="E66" s="213"/>
      <c r="F66" s="213"/>
      <c r="G66" s="213"/>
      <c r="H66" s="213"/>
    </row>
    <row r="67" spans="1:8" ht="14.25">
      <c r="A67" s="218" t="s">
        <v>332</v>
      </c>
      <c r="B67" s="213"/>
      <c r="C67" s="213"/>
      <c r="D67" s="213"/>
      <c r="E67" s="213"/>
      <c r="F67" s="213"/>
      <c r="G67" s="213"/>
      <c r="H67" s="213"/>
    </row>
    <row r="68" spans="1:8" ht="14.25">
      <c r="A68" s="213" t="s">
        <v>333</v>
      </c>
      <c r="B68" s="213"/>
      <c r="C68" s="213"/>
      <c r="D68" s="213"/>
      <c r="E68" s="213"/>
      <c r="F68" s="213"/>
      <c r="G68" s="213"/>
      <c r="H68" s="213"/>
    </row>
    <row r="69" spans="1:8" ht="14.25">
      <c r="A69" s="213" t="s">
        <v>334</v>
      </c>
      <c r="B69" s="213"/>
      <c r="C69" s="213"/>
      <c r="D69" s="213"/>
      <c r="E69" s="213"/>
      <c r="F69" s="213"/>
      <c r="G69" s="213"/>
      <c r="H69" s="213"/>
    </row>
    <row r="70" spans="1:8" ht="15.75">
      <c r="A70" s="217" t="s">
        <v>335</v>
      </c>
      <c r="B70" s="213"/>
      <c r="C70" s="213"/>
      <c r="D70" s="213"/>
      <c r="E70" s="213"/>
      <c r="F70" s="213"/>
      <c r="G70" s="213"/>
      <c r="H70" s="213"/>
    </row>
    <row r="71" spans="1:8" ht="14.25">
      <c r="A71" s="218" t="s">
        <v>336</v>
      </c>
      <c r="B71" s="213"/>
      <c r="C71" s="213"/>
      <c r="D71" s="213"/>
      <c r="E71" s="213"/>
      <c r="F71" s="213"/>
      <c r="G71" s="213"/>
      <c r="H71" s="213"/>
    </row>
    <row r="72" spans="1:8" ht="14.25">
      <c r="A72" s="213" t="s">
        <v>337</v>
      </c>
      <c r="B72" s="213"/>
      <c r="C72" s="213"/>
      <c r="D72" s="213"/>
      <c r="E72" s="213"/>
      <c r="F72" s="213"/>
      <c r="G72" s="213"/>
      <c r="H72" s="213"/>
    </row>
    <row r="73" spans="1:8" ht="14.25">
      <c r="A73" s="213" t="s">
        <v>338</v>
      </c>
      <c r="B73" s="213"/>
      <c r="C73" s="213"/>
      <c r="D73" s="213"/>
      <c r="E73" s="213"/>
      <c r="F73" s="213"/>
      <c r="G73" s="213"/>
      <c r="H73" s="213"/>
    </row>
    <row r="74" spans="1:8" ht="15.75">
      <c r="A74" s="217" t="s">
        <v>339</v>
      </c>
      <c r="B74" s="220"/>
      <c r="C74" s="220"/>
      <c r="D74" s="220"/>
      <c r="E74" s="220"/>
      <c r="F74" s="220"/>
      <c r="G74" s="220"/>
      <c r="H74" s="220"/>
    </row>
    <row r="75" spans="1:8" ht="15.75">
      <c r="A75" s="213" t="s">
        <v>340</v>
      </c>
      <c r="B75" s="220"/>
      <c r="C75" s="220"/>
      <c r="D75" s="220"/>
      <c r="E75" s="220"/>
      <c r="F75" s="220"/>
      <c r="G75" s="220"/>
      <c r="H75" s="220"/>
    </row>
    <row r="76" spans="1:8" ht="15.75">
      <c r="A76" s="217" t="s">
        <v>341</v>
      </c>
      <c r="B76" s="220"/>
      <c r="C76" s="220"/>
      <c r="D76" s="220"/>
      <c r="E76" s="220"/>
      <c r="F76" s="220"/>
      <c r="G76" s="220"/>
      <c r="H76" s="220"/>
    </row>
    <row r="77" spans="1:8" ht="15.75">
      <c r="A77" s="217"/>
      <c r="B77" s="220"/>
      <c r="C77" s="220"/>
      <c r="D77" s="220"/>
      <c r="E77" s="220"/>
      <c r="F77" s="220"/>
      <c r="G77" s="220"/>
      <c r="H77" s="220"/>
    </row>
    <row r="78" spans="1:8" ht="15.75">
      <c r="A78" s="217" t="s">
        <v>342</v>
      </c>
      <c r="B78" s="220"/>
      <c r="C78" s="220"/>
      <c r="D78" s="220"/>
      <c r="E78" s="220"/>
      <c r="F78" s="220"/>
      <c r="G78" s="220"/>
      <c r="H78" s="220"/>
    </row>
    <row r="79" spans="1:8" ht="15.75">
      <c r="A79" s="217"/>
      <c r="B79" s="220"/>
      <c r="C79" s="220"/>
      <c r="D79" s="220"/>
      <c r="E79" s="220"/>
      <c r="F79" s="220"/>
      <c r="G79" s="220"/>
      <c r="H79" s="220"/>
    </row>
    <row r="80" spans="1:8" ht="15.75">
      <c r="A80" s="217" t="s">
        <v>343</v>
      </c>
      <c r="B80" s="213"/>
      <c r="C80" s="213"/>
      <c r="D80" s="213"/>
      <c r="E80" s="213"/>
      <c r="F80" s="213"/>
      <c r="G80" s="213"/>
      <c r="H80" s="213"/>
    </row>
    <row r="81" spans="1:8" ht="14.25">
      <c r="A81" s="213" t="s">
        <v>344</v>
      </c>
      <c r="B81" s="213"/>
      <c r="C81" s="213"/>
      <c r="D81" s="213"/>
      <c r="E81" s="213"/>
      <c r="F81" s="213"/>
      <c r="G81" s="213"/>
      <c r="H81" s="213"/>
    </row>
    <row r="82" spans="1:8" ht="14.25">
      <c r="A82" s="213"/>
      <c r="B82" s="213"/>
      <c r="C82" s="213"/>
      <c r="D82" s="213"/>
      <c r="E82" s="213"/>
      <c r="F82" s="213"/>
      <c r="G82" s="213"/>
      <c r="H82" s="213"/>
    </row>
    <row r="83" spans="1:8" ht="15.75">
      <c r="A83" s="219" t="s">
        <v>345</v>
      </c>
      <c r="B83" s="221"/>
      <c r="C83" s="221"/>
      <c r="D83" s="221"/>
      <c r="E83" s="221"/>
      <c r="F83" s="221"/>
      <c r="G83" s="221"/>
      <c r="H83" s="221"/>
    </row>
    <row r="84" spans="1:8" ht="15.75">
      <c r="A84" s="215" t="s">
        <v>346</v>
      </c>
      <c r="B84" s="215"/>
      <c r="C84" s="215"/>
      <c r="D84" s="215"/>
      <c r="E84" s="213"/>
      <c r="F84" s="213"/>
      <c r="G84" s="222" t="s">
        <v>347</v>
      </c>
      <c r="H84" s="222" t="s">
        <v>348</v>
      </c>
    </row>
    <row r="85" spans="1:8" ht="14.25">
      <c r="A85" s="218" t="s">
        <v>349</v>
      </c>
      <c r="B85" s="213"/>
      <c r="C85" s="213"/>
      <c r="D85" s="213"/>
      <c r="E85" s="213"/>
      <c r="F85" s="214"/>
      <c r="G85" s="224">
        <v>241347107</v>
      </c>
      <c r="H85" s="224">
        <v>333419588</v>
      </c>
    </row>
    <row r="86" spans="1:8" ht="14.25">
      <c r="A86" s="225" t="s">
        <v>350</v>
      </c>
      <c r="B86" s="225"/>
      <c r="C86" s="213"/>
      <c r="D86" s="213"/>
      <c r="E86" s="213"/>
      <c r="F86" s="214"/>
      <c r="G86" s="224">
        <v>1084446764</v>
      </c>
      <c r="H86" s="224">
        <v>868165900</v>
      </c>
    </row>
    <row r="87" spans="1:8" ht="14.25">
      <c r="A87" s="225" t="s">
        <v>351</v>
      </c>
      <c r="B87" s="225"/>
      <c r="C87" s="213"/>
      <c r="D87" s="213"/>
      <c r="E87" s="213"/>
      <c r="F87" s="214"/>
      <c r="G87" s="226"/>
      <c r="H87" s="226"/>
    </row>
    <row r="88" spans="1:8" ht="15.75">
      <c r="A88" s="222" t="s">
        <v>352</v>
      </c>
      <c r="B88" s="222"/>
      <c r="C88" s="222"/>
      <c r="D88" s="213"/>
      <c r="E88" s="213"/>
      <c r="F88" s="214"/>
      <c r="G88" s="227">
        <f>SUM(G85:G87)</f>
        <v>1325793871</v>
      </c>
      <c r="H88" s="227">
        <f>SUM(H85:H87)</f>
        <v>1201585488</v>
      </c>
    </row>
    <row r="89" spans="1:8" ht="15.75">
      <c r="A89" s="222"/>
      <c r="B89" s="222"/>
      <c r="C89" s="222"/>
      <c r="D89" s="213"/>
      <c r="E89" s="213"/>
      <c r="F89" s="214"/>
      <c r="G89" s="227"/>
      <c r="H89" s="227"/>
    </row>
    <row r="90" spans="1:8" ht="15.75">
      <c r="A90" s="222"/>
      <c r="B90" s="222"/>
      <c r="C90" s="222"/>
      <c r="D90" s="213"/>
      <c r="E90" s="213"/>
      <c r="F90" s="214"/>
      <c r="G90" s="227"/>
      <c r="H90" s="227"/>
    </row>
    <row r="91" spans="1:8" ht="15.75">
      <c r="A91" s="217" t="s">
        <v>353</v>
      </c>
      <c r="B91" s="213"/>
      <c r="C91" s="213"/>
      <c r="D91" s="213"/>
      <c r="E91" s="213"/>
      <c r="F91" s="213"/>
      <c r="G91" s="222" t="s">
        <v>347</v>
      </c>
      <c r="H91" s="222" t="s">
        <v>348</v>
      </c>
    </row>
    <row r="92" spans="1:8" ht="14.25">
      <c r="A92" s="213" t="s">
        <v>354</v>
      </c>
      <c r="B92" s="213"/>
      <c r="C92" s="213"/>
      <c r="D92" s="213"/>
      <c r="E92" s="213"/>
      <c r="F92" s="213"/>
      <c r="G92" s="213"/>
      <c r="H92" s="213"/>
    </row>
    <row r="93" spans="1:8" ht="14.25">
      <c r="A93" s="213" t="s">
        <v>355</v>
      </c>
      <c r="B93" s="213"/>
      <c r="C93" s="213"/>
      <c r="D93" s="213"/>
      <c r="E93" s="213"/>
      <c r="F93" s="213"/>
      <c r="G93" s="213"/>
      <c r="H93" s="213"/>
    </row>
    <row r="94" spans="1:8" ht="14.25">
      <c r="A94" s="213" t="s">
        <v>356</v>
      </c>
      <c r="B94" s="213"/>
      <c r="C94" s="213"/>
      <c r="D94" s="213"/>
      <c r="E94" s="213"/>
      <c r="F94" s="213"/>
      <c r="G94" s="213"/>
      <c r="H94" s="213"/>
    </row>
    <row r="95" spans="1:8" ht="15.75">
      <c r="A95" s="222" t="s">
        <v>352</v>
      </c>
      <c r="B95" s="213"/>
      <c r="C95" s="213"/>
      <c r="D95" s="213"/>
      <c r="E95" s="213"/>
      <c r="F95" s="213"/>
      <c r="G95" s="213"/>
      <c r="H95" s="213"/>
    </row>
    <row r="96" spans="1:8" ht="15.75">
      <c r="A96" s="215" t="s">
        <v>357</v>
      </c>
      <c r="B96" s="216"/>
      <c r="C96" s="216"/>
      <c r="D96" s="213"/>
      <c r="E96" s="213"/>
      <c r="F96" s="213"/>
      <c r="G96" s="222" t="s">
        <v>347</v>
      </c>
      <c r="H96" s="222" t="s">
        <v>348</v>
      </c>
    </row>
    <row r="97" spans="1:8" ht="15.75">
      <c r="A97" s="225" t="s">
        <v>358</v>
      </c>
      <c r="B97" s="216"/>
      <c r="C97" s="216"/>
      <c r="D97" s="213"/>
      <c r="E97" s="213"/>
      <c r="F97" s="213"/>
      <c r="G97" s="222"/>
      <c r="H97" s="222"/>
    </row>
    <row r="98" spans="1:8" ht="15.75">
      <c r="A98" s="225" t="s">
        <v>359</v>
      </c>
      <c r="B98" s="216"/>
      <c r="C98" s="216"/>
      <c r="D98" s="213"/>
      <c r="E98" s="213"/>
      <c r="F98" s="213"/>
      <c r="G98" s="222"/>
      <c r="H98" s="222"/>
    </row>
    <row r="99" spans="1:8" ht="15.75">
      <c r="A99" s="225" t="s">
        <v>360</v>
      </c>
      <c r="B99" s="216"/>
      <c r="C99" s="216"/>
      <c r="D99" s="213"/>
      <c r="E99" s="213"/>
      <c r="F99" s="213"/>
      <c r="G99" s="222"/>
      <c r="H99" s="222"/>
    </row>
    <row r="100" spans="1:8" ht="14.25">
      <c r="A100" s="225" t="s">
        <v>361</v>
      </c>
      <c r="B100" s="225"/>
      <c r="C100" s="213"/>
      <c r="D100" s="213"/>
      <c r="E100" s="213"/>
      <c r="F100" s="214"/>
      <c r="G100" s="224">
        <v>9769216270</v>
      </c>
      <c r="H100" s="224">
        <v>7490394500</v>
      </c>
    </row>
    <row r="101" spans="1:8" ht="15.75">
      <c r="A101" s="215" t="s">
        <v>362</v>
      </c>
      <c r="B101" s="215"/>
      <c r="C101" s="216"/>
      <c r="D101" s="216"/>
      <c r="E101" s="213"/>
      <c r="F101" s="213"/>
      <c r="G101" s="227">
        <f>SUM(G100:G100)</f>
        <v>9769216270</v>
      </c>
      <c r="H101" s="227">
        <f>SUM(H100:H100)</f>
        <v>7490394500</v>
      </c>
    </row>
    <row r="102" spans="1:8" ht="15.75">
      <c r="A102" s="215" t="s">
        <v>363</v>
      </c>
      <c r="B102" s="215"/>
      <c r="C102" s="216"/>
      <c r="D102" s="216"/>
      <c r="E102" s="213"/>
      <c r="F102" s="213"/>
      <c r="G102" s="222" t="s">
        <v>347</v>
      </c>
      <c r="H102" s="222" t="s">
        <v>348</v>
      </c>
    </row>
    <row r="103" spans="1:8" ht="14.25">
      <c r="A103" s="213" t="s">
        <v>364</v>
      </c>
      <c r="B103" s="213"/>
      <c r="C103" s="213"/>
      <c r="D103" s="213"/>
      <c r="E103" s="213"/>
      <c r="F103" s="213"/>
      <c r="G103" s="214"/>
      <c r="H103" s="214"/>
    </row>
    <row r="104" spans="1:8" ht="14.25">
      <c r="A104" s="213" t="s">
        <v>365</v>
      </c>
      <c r="B104" s="213"/>
      <c r="C104" s="213"/>
      <c r="D104" s="213"/>
      <c r="E104" s="213"/>
      <c r="F104" s="213"/>
      <c r="G104" s="224">
        <v>447113898</v>
      </c>
      <c r="H104" s="224">
        <v>324744263</v>
      </c>
    </row>
    <row r="105" spans="1:8" ht="14.25">
      <c r="A105" s="213" t="s">
        <v>366</v>
      </c>
      <c r="B105" s="213"/>
      <c r="C105" s="213"/>
      <c r="D105" s="213"/>
      <c r="E105" s="213"/>
      <c r="F105" s="213"/>
      <c r="G105" s="224"/>
      <c r="H105" s="224"/>
    </row>
    <row r="106" spans="1:8" ht="14.25">
      <c r="A106" s="213" t="s">
        <v>367</v>
      </c>
      <c r="B106" s="213"/>
      <c r="C106" s="213"/>
      <c r="D106" s="213"/>
      <c r="E106" s="213"/>
      <c r="F106" s="213"/>
      <c r="G106" s="224"/>
      <c r="H106" s="224"/>
    </row>
    <row r="107" spans="1:8" ht="14.25">
      <c r="A107" s="213" t="s">
        <v>368</v>
      </c>
      <c r="B107" s="213"/>
      <c r="C107" s="213"/>
      <c r="D107" s="213"/>
      <c r="E107" s="213"/>
      <c r="F107" s="213"/>
      <c r="G107" s="224">
        <v>22771851907</v>
      </c>
      <c r="H107" s="224">
        <v>24417813888</v>
      </c>
    </row>
    <row r="108" spans="1:8" ht="14.25">
      <c r="A108" s="213" t="s">
        <v>369</v>
      </c>
      <c r="B108" s="213"/>
      <c r="C108" s="213"/>
      <c r="D108" s="213"/>
      <c r="E108" s="213"/>
      <c r="F108" s="213"/>
      <c r="G108" s="224"/>
      <c r="H108" s="224"/>
    </row>
    <row r="109" spans="1:8" ht="14.25">
      <c r="A109" s="213" t="s">
        <v>370</v>
      </c>
      <c r="B109" s="213"/>
      <c r="C109" s="213"/>
      <c r="D109" s="213"/>
      <c r="E109" s="213"/>
      <c r="F109" s="213"/>
      <c r="G109" s="224"/>
      <c r="H109" s="224"/>
    </row>
    <row r="110" spans="1:8" ht="14.25">
      <c r="A110" s="213" t="s">
        <v>371</v>
      </c>
      <c r="B110" s="213"/>
      <c r="C110" s="213"/>
      <c r="D110" s="213"/>
      <c r="E110" s="213"/>
      <c r="F110" s="213"/>
      <c r="G110" s="224"/>
      <c r="H110" s="224"/>
    </row>
    <row r="111" spans="1:8" ht="14.25">
      <c r="A111" s="213" t="s">
        <v>372</v>
      </c>
      <c r="B111" s="213"/>
      <c r="C111" s="213"/>
      <c r="D111" s="213"/>
      <c r="E111" s="213"/>
      <c r="F111" s="213"/>
      <c r="G111" s="224"/>
      <c r="H111" s="224"/>
    </row>
    <row r="112" spans="1:8" ht="15.75">
      <c r="A112" s="217" t="s">
        <v>373</v>
      </c>
      <c r="B112" s="213"/>
      <c r="C112" s="213"/>
      <c r="D112" s="217"/>
      <c r="E112" s="213"/>
      <c r="F112" s="213"/>
      <c r="G112" s="227">
        <f>SUM(G103:G111)</f>
        <v>23218965805</v>
      </c>
      <c r="H112" s="227">
        <f>SUM(H103:H111)</f>
        <v>24742558151</v>
      </c>
    </row>
    <row r="113" spans="1:8" ht="15.75">
      <c r="A113" s="217"/>
      <c r="B113" s="213"/>
      <c r="C113" s="213"/>
      <c r="D113" s="217"/>
      <c r="E113" s="213"/>
      <c r="F113" s="213"/>
      <c r="G113" s="227"/>
      <c r="H113" s="227"/>
    </row>
    <row r="114" spans="1:8" ht="15.75">
      <c r="A114" s="213" t="s">
        <v>374</v>
      </c>
      <c r="B114" s="213"/>
      <c r="C114" s="213"/>
      <c r="D114" s="217"/>
      <c r="E114" s="213"/>
      <c r="F114" s="213"/>
      <c r="G114" s="227"/>
      <c r="H114" s="227"/>
    </row>
    <row r="115" spans="1:8" ht="14.25">
      <c r="A115" s="213" t="s">
        <v>375</v>
      </c>
      <c r="B115" s="213"/>
      <c r="C115" s="213"/>
      <c r="D115" s="213"/>
      <c r="E115" s="213"/>
      <c r="F115" s="213"/>
      <c r="G115" s="214"/>
      <c r="H115" s="214"/>
    </row>
    <row r="116" spans="1:8" ht="14.25">
      <c r="A116" s="213" t="s">
        <v>376</v>
      </c>
      <c r="B116" s="213"/>
      <c r="C116" s="213"/>
      <c r="D116" s="213"/>
      <c r="E116" s="213"/>
      <c r="F116" s="213"/>
      <c r="G116" s="214"/>
      <c r="H116" s="214"/>
    </row>
    <row r="117" spans="1:8" ht="14.25">
      <c r="A117" s="213"/>
      <c r="B117" s="213"/>
      <c r="C117" s="213"/>
      <c r="D117" s="213"/>
      <c r="E117" s="213"/>
      <c r="F117" s="213"/>
      <c r="G117" s="214"/>
      <c r="H117" s="214"/>
    </row>
    <row r="118" spans="1:8" ht="15.75">
      <c r="A118" s="217" t="s">
        <v>377</v>
      </c>
      <c r="B118" s="213"/>
      <c r="C118" s="213"/>
      <c r="D118" s="213"/>
      <c r="E118" s="213"/>
      <c r="F118" s="213"/>
      <c r="G118" s="222" t="s">
        <v>347</v>
      </c>
      <c r="H118" s="222" t="s">
        <v>348</v>
      </c>
    </row>
    <row r="119" spans="1:8" ht="15.75">
      <c r="A119" s="213" t="s">
        <v>378</v>
      </c>
      <c r="B119" s="213"/>
      <c r="C119" s="213"/>
      <c r="D119" s="213"/>
      <c r="E119" s="213"/>
      <c r="F119" s="213"/>
      <c r="G119" s="222"/>
      <c r="H119" s="222"/>
    </row>
    <row r="120" spans="1:8" ht="14.25">
      <c r="A120" s="213" t="s">
        <v>379</v>
      </c>
      <c r="B120" s="213"/>
      <c r="C120" s="213"/>
      <c r="D120" s="213"/>
      <c r="E120" s="213"/>
      <c r="F120" s="213"/>
      <c r="G120" s="224">
        <f>1037529863+33763378</f>
        <v>1071293241</v>
      </c>
      <c r="H120" s="224">
        <v>1629020800</v>
      </c>
    </row>
    <row r="121" spans="1:8" ht="15.75">
      <c r="A121" s="215" t="s">
        <v>362</v>
      </c>
      <c r="B121" s="213"/>
      <c r="C121" s="213"/>
      <c r="D121" s="217"/>
      <c r="E121" s="213"/>
      <c r="F121" s="213"/>
      <c r="G121" s="227">
        <f>G120</f>
        <v>1071293241</v>
      </c>
      <c r="H121" s="227">
        <f>H120</f>
        <v>1629020800</v>
      </c>
    </row>
    <row r="122" spans="1:8" ht="15.75">
      <c r="A122" s="217" t="s">
        <v>380</v>
      </c>
      <c r="B122" s="213"/>
      <c r="C122" s="213"/>
      <c r="D122" s="213"/>
      <c r="E122" s="213"/>
      <c r="F122" s="213"/>
      <c r="G122" s="222" t="s">
        <v>347</v>
      </c>
      <c r="H122" s="222" t="s">
        <v>348</v>
      </c>
    </row>
    <row r="123" spans="1:8" ht="14.25">
      <c r="A123" s="213"/>
      <c r="B123" s="213" t="s">
        <v>381</v>
      </c>
      <c r="C123" s="213"/>
      <c r="D123" s="213"/>
      <c r="E123" s="213"/>
      <c r="F123" s="213"/>
      <c r="G123" s="214"/>
      <c r="H123" s="214"/>
    </row>
    <row r="124" spans="1:8" ht="14.25">
      <c r="A124" s="213"/>
      <c r="B124" s="213" t="s">
        <v>382</v>
      </c>
      <c r="C124" s="213"/>
      <c r="D124" s="213"/>
      <c r="E124" s="213"/>
      <c r="F124" s="213"/>
      <c r="G124" s="214"/>
      <c r="H124" s="214"/>
    </row>
    <row r="125" spans="1:8" ht="14.25">
      <c r="A125" s="213"/>
      <c r="B125" s="213"/>
      <c r="C125" s="218" t="s">
        <v>383</v>
      </c>
      <c r="D125" s="213"/>
      <c r="E125" s="213"/>
      <c r="F125" s="213"/>
      <c r="G125" s="214"/>
      <c r="H125" s="214"/>
    </row>
    <row r="126" spans="1:8" ht="14.25">
      <c r="A126" s="213"/>
      <c r="B126" s="213"/>
      <c r="C126" s="218" t="s">
        <v>384</v>
      </c>
      <c r="D126" s="213"/>
      <c r="E126" s="213"/>
      <c r="F126" s="213"/>
      <c r="G126" s="214"/>
      <c r="H126" s="214"/>
    </row>
    <row r="127" spans="1:8" ht="14.25">
      <c r="A127" s="213"/>
      <c r="B127" s="213"/>
      <c r="C127" s="218" t="s">
        <v>385</v>
      </c>
      <c r="D127" s="213"/>
      <c r="E127" s="213"/>
      <c r="F127" s="213"/>
      <c r="G127" s="214"/>
      <c r="H127" s="214"/>
    </row>
    <row r="128" spans="1:8" ht="14.25">
      <c r="A128" s="213"/>
      <c r="B128" s="213" t="s">
        <v>386</v>
      </c>
      <c r="C128" s="213"/>
      <c r="D128" s="213"/>
      <c r="E128" s="213"/>
      <c r="F128" s="213"/>
      <c r="G128" s="214"/>
      <c r="H128" s="214"/>
    </row>
    <row r="129" spans="1:8" ht="14.25">
      <c r="A129" s="213"/>
      <c r="B129" s="213" t="s">
        <v>387</v>
      </c>
      <c r="C129" s="213"/>
      <c r="D129" s="213"/>
      <c r="E129" s="213"/>
      <c r="F129" s="213"/>
      <c r="G129" s="214"/>
      <c r="H129" s="214"/>
    </row>
    <row r="130" spans="1:8" ht="14.25">
      <c r="A130" s="213"/>
      <c r="B130" s="213" t="s">
        <v>388</v>
      </c>
      <c r="C130" s="213"/>
      <c r="D130" s="213"/>
      <c r="E130" s="213"/>
      <c r="F130" s="213"/>
      <c r="G130" s="214"/>
      <c r="H130" s="214"/>
    </row>
    <row r="131" spans="1:8" ht="15.75">
      <c r="A131" s="217" t="s">
        <v>389</v>
      </c>
      <c r="B131" s="213"/>
      <c r="C131" s="213"/>
      <c r="D131" s="213"/>
      <c r="E131" s="213"/>
      <c r="F131" s="213"/>
      <c r="G131" s="213"/>
      <c r="H131" s="213"/>
    </row>
    <row r="132" spans="1:8" ht="14.25">
      <c r="A132" s="213" t="s">
        <v>390</v>
      </c>
      <c r="B132" s="213"/>
      <c r="C132" s="213"/>
      <c r="D132" s="213"/>
      <c r="E132" s="213"/>
      <c r="F132" s="213"/>
      <c r="G132" s="213"/>
      <c r="H132" s="213"/>
    </row>
    <row r="133" spans="1:8" ht="14.25">
      <c r="A133" s="213" t="s">
        <v>391</v>
      </c>
      <c r="B133" s="213"/>
      <c r="C133" s="213"/>
      <c r="D133" s="213"/>
      <c r="E133" s="213"/>
      <c r="F133" s="213"/>
      <c r="G133" s="213"/>
      <c r="H133" s="213"/>
    </row>
    <row r="134" spans="1:8" ht="15.75">
      <c r="A134" s="215" t="s">
        <v>362</v>
      </c>
      <c r="B134" s="213"/>
      <c r="C134" s="213"/>
      <c r="D134" s="213"/>
      <c r="E134" s="213"/>
      <c r="F134" s="213"/>
      <c r="G134" s="222"/>
      <c r="H134" s="222"/>
    </row>
    <row r="135" spans="1:8" ht="15.75">
      <c r="A135" s="217" t="s">
        <v>392</v>
      </c>
      <c r="B135" s="213"/>
      <c r="C135" s="213"/>
      <c r="D135" s="213"/>
      <c r="E135" s="213"/>
      <c r="F135" s="213"/>
      <c r="G135" s="222" t="s">
        <v>347</v>
      </c>
      <c r="H135" s="222" t="s">
        <v>348</v>
      </c>
    </row>
    <row r="136" spans="1:8" ht="14.25">
      <c r="A136" s="213" t="s">
        <v>393</v>
      </c>
      <c r="B136" s="213"/>
      <c r="C136" s="213"/>
      <c r="D136" s="213"/>
      <c r="E136" s="213"/>
      <c r="F136" s="213"/>
      <c r="G136" s="213"/>
      <c r="H136" s="213"/>
    </row>
    <row r="137" spans="1:8" ht="14.25">
      <c r="A137" s="213" t="s">
        <v>394</v>
      </c>
      <c r="B137" s="213"/>
      <c r="C137" s="213"/>
      <c r="D137" s="213"/>
      <c r="E137" s="213"/>
      <c r="F137" s="213"/>
      <c r="G137" s="213"/>
      <c r="H137" s="213"/>
    </row>
    <row r="138" spans="1:8" ht="14.25">
      <c r="A138" s="213" t="s">
        <v>395</v>
      </c>
      <c r="B138" s="213"/>
      <c r="C138" s="213"/>
      <c r="D138" s="213"/>
      <c r="E138" s="213"/>
      <c r="F138" s="213"/>
      <c r="G138" s="213"/>
      <c r="H138" s="213"/>
    </row>
    <row r="139" spans="1:8" ht="14.25">
      <c r="A139" s="213" t="s">
        <v>396</v>
      </c>
      <c r="B139" s="213"/>
      <c r="C139" s="213"/>
      <c r="D139" s="213"/>
      <c r="E139" s="213"/>
      <c r="F139" s="213"/>
      <c r="G139" s="213"/>
      <c r="H139" s="213"/>
    </row>
    <row r="140" spans="1:8" ht="15.75">
      <c r="A140" s="215" t="s">
        <v>362</v>
      </c>
      <c r="B140" s="213"/>
      <c r="C140" s="213"/>
      <c r="D140" s="213"/>
      <c r="E140" s="213"/>
      <c r="F140" s="213"/>
      <c r="G140" s="222"/>
      <c r="H140" s="222"/>
    </row>
    <row r="141" spans="1:8" ht="15.75">
      <c r="A141" s="217" t="s">
        <v>397</v>
      </c>
      <c r="B141" s="213"/>
      <c r="C141" s="213"/>
      <c r="D141" s="213"/>
      <c r="E141" s="213"/>
      <c r="F141" s="213"/>
      <c r="G141" s="222" t="s">
        <v>347</v>
      </c>
      <c r="H141" s="222" t="s">
        <v>348</v>
      </c>
    </row>
    <row r="142" spans="1:8" ht="14.25">
      <c r="A142" s="213" t="s">
        <v>398</v>
      </c>
      <c r="B142" s="213"/>
      <c r="C142" s="213"/>
      <c r="D142" s="213"/>
      <c r="E142" s="213"/>
      <c r="F142" s="213"/>
      <c r="G142" s="213"/>
      <c r="H142" s="213"/>
    </row>
    <row r="143" spans="1:8" ht="14.25">
      <c r="A143" s="213" t="s">
        <v>399</v>
      </c>
      <c r="B143" s="213"/>
      <c r="C143" s="213"/>
      <c r="D143" s="213"/>
      <c r="E143" s="213"/>
      <c r="F143" s="213"/>
      <c r="G143" s="213"/>
      <c r="H143" s="213"/>
    </row>
    <row r="144" spans="1:8" ht="14.25">
      <c r="A144" s="213" t="s">
        <v>400</v>
      </c>
      <c r="B144" s="213"/>
      <c r="C144" s="213"/>
      <c r="D144" s="213"/>
      <c r="E144" s="213"/>
      <c r="F144" s="213"/>
      <c r="G144" s="213"/>
      <c r="H144" s="213"/>
    </row>
    <row r="145" spans="1:8" ht="14.25">
      <c r="A145" s="213" t="s">
        <v>401</v>
      </c>
      <c r="B145" s="213"/>
      <c r="C145" s="213"/>
      <c r="D145" s="213"/>
      <c r="E145" s="213"/>
      <c r="F145" s="213"/>
      <c r="G145" s="228">
        <v>118335746</v>
      </c>
      <c r="H145" s="228">
        <v>118335746</v>
      </c>
    </row>
    <row r="146" spans="1:8" ht="15.75">
      <c r="A146" s="215" t="s">
        <v>362</v>
      </c>
      <c r="B146" s="213"/>
      <c r="C146" s="213"/>
      <c r="D146" s="213"/>
      <c r="E146" s="213"/>
      <c r="F146" s="213"/>
      <c r="G146" s="213"/>
      <c r="H146" s="213"/>
    </row>
    <row r="147" spans="1:8" ht="15.75">
      <c r="A147" s="217" t="s">
        <v>402</v>
      </c>
      <c r="B147" s="213"/>
      <c r="C147" s="213"/>
      <c r="D147" s="213"/>
      <c r="E147" s="213"/>
      <c r="F147" s="213"/>
      <c r="G147" s="222" t="s">
        <v>347</v>
      </c>
      <c r="H147" s="222" t="s">
        <v>348</v>
      </c>
    </row>
    <row r="148" spans="1:8" ht="14.25">
      <c r="A148" s="213" t="s">
        <v>403</v>
      </c>
      <c r="B148" s="213"/>
      <c r="C148" s="213"/>
      <c r="D148" s="213"/>
      <c r="E148" s="213"/>
      <c r="F148" s="213"/>
      <c r="G148" s="213"/>
      <c r="H148" s="213"/>
    </row>
    <row r="149" spans="1:8" ht="14.25">
      <c r="A149" s="213" t="s">
        <v>404</v>
      </c>
      <c r="B149" s="213"/>
      <c r="C149" s="213"/>
      <c r="D149" s="213"/>
      <c r="E149" s="213"/>
      <c r="F149" s="213"/>
      <c r="G149" s="213"/>
      <c r="H149" s="213"/>
    </row>
    <row r="150" spans="1:8" ht="14.25">
      <c r="A150" s="213" t="s">
        <v>405</v>
      </c>
      <c r="B150" s="213"/>
      <c r="C150" s="213"/>
      <c r="D150" s="213"/>
      <c r="E150" s="213"/>
      <c r="F150" s="213"/>
      <c r="G150" s="213"/>
      <c r="H150" s="213"/>
    </row>
    <row r="151" spans="1:8" ht="14.25">
      <c r="A151" s="213" t="s">
        <v>406</v>
      </c>
      <c r="B151" s="213"/>
      <c r="C151" s="213"/>
      <c r="D151" s="213"/>
      <c r="E151" s="213"/>
      <c r="F151" s="213"/>
      <c r="G151" s="213"/>
      <c r="H151" s="213"/>
    </row>
    <row r="152" spans="1:8" ht="15.75">
      <c r="A152" s="215" t="s">
        <v>362</v>
      </c>
      <c r="B152" s="213"/>
      <c r="C152" s="213"/>
      <c r="D152" s="213"/>
      <c r="E152" s="213"/>
      <c r="F152" s="213"/>
      <c r="G152" s="213"/>
      <c r="H152" s="213"/>
    </row>
    <row r="153" spans="1:8" ht="15.75">
      <c r="A153" s="217" t="s">
        <v>407</v>
      </c>
      <c r="B153" s="213"/>
      <c r="C153" s="213"/>
      <c r="D153" s="213"/>
      <c r="E153" s="213"/>
      <c r="F153" s="213"/>
      <c r="G153" s="222" t="s">
        <v>347</v>
      </c>
      <c r="H153" s="222" t="s">
        <v>348</v>
      </c>
    </row>
    <row r="154" spans="1:8" ht="14.25">
      <c r="A154" s="213" t="s">
        <v>408</v>
      </c>
      <c r="B154" s="213"/>
      <c r="C154" s="213"/>
      <c r="D154" s="213"/>
      <c r="E154" s="213"/>
      <c r="F154" s="213"/>
      <c r="G154" s="214"/>
      <c r="H154" s="214"/>
    </row>
    <row r="155" spans="1:8" ht="14.25">
      <c r="A155" s="213" t="s">
        <v>409</v>
      </c>
      <c r="B155" s="213"/>
      <c r="C155" s="213"/>
      <c r="D155" s="213"/>
      <c r="E155" s="213"/>
      <c r="F155" s="213"/>
      <c r="G155" s="226">
        <f>4974563010+1165537876</f>
        <v>6140100886</v>
      </c>
      <c r="H155" s="226">
        <f>2102060300+2085545227</f>
        <v>4187605527</v>
      </c>
    </row>
    <row r="156" spans="1:8" ht="15.75">
      <c r="A156" s="215" t="s">
        <v>362</v>
      </c>
      <c r="B156" s="213"/>
      <c r="C156" s="213"/>
      <c r="D156" s="213"/>
      <c r="E156" s="213"/>
      <c r="F156" s="213"/>
      <c r="G156" s="214"/>
      <c r="H156" s="214"/>
    </row>
    <row r="157" spans="1:8" ht="15.75">
      <c r="A157" s="217" t="s">
        <v>410</v>
      </c>
      <c r="B157" s="213"/>
      <c r="C157" s="213"/>
      <c r="D157" s="213"/>
      <c r="E157" s="213"/>
      <c r="F157" s="213"/>
      <c r="G157" s="222" t="s">
        <v>347</v>
      </c>
      <c r="H157" s="222" t="s">
        <v>348</v>
      </c>
    </row>
    <row r="158" spans="1:8" ht="14.25">
      <c r="A158" s="213" t="s">
        <v>411</v>
      </c>
      <c r="B158" s="213"/>
      <c r="C158" s="213"/>
      <c r="D158" s="213"/>
      <c r="E158" s="213"/>
      <c r="F158" s="213"/>
      <c r="G158" s="228"/>
      <c r="H158" s="228"/>
    </row>
    <row r="159" spans="1:8" ht="14.25">
      <c r="A159" s="213" t="s">
        <v>412</v>
      </c>
      <c r="B159" s="213"/>
      <c r="C159" s="213"/>
      <c r="D159" s="213"/>
      <c r="E159" s="213"/>
      <c r="F159" s="213"/>
      <c r="G159" s="228"/>
      <c r="H159" s="228"/>
    </row>
    <row r="160" spans="1:8" ht="14.25">
      <c r="A160" s="213" t="s">
        <v>413</v>
      </c>
      <c r="B160" s="213"/>
      <c r="C160" s="213"/>
      <c r="D160" s="213"/>
      <c r="E160" s="213"/>
      <c r="F160" s="213"/>
      <c r="G160" s="228"/>
      <c r="H160" s="228"/>
    </row>
    <row r="161" spans="1:8" ht="14.25">
      <c r="A161" s="213" t="s">
        <v>414</v>
      </c>
      <c r="B161" s="213"/>
      <c r="C161" s="213"/>
      <c r="D161" s="213"/>
      <c r="E161" s="213"/>
      <c r="F161" s="213"/>
      <c r="G161" s="228">
        <v>33794209</v>
      </c>
      <c r="H161" s="228">
        <v>260618707</v>
      </c>
    </row>
    <row r="162" spans="1:8" ht="14.25">
      <c r="A162" s="213" t="s">
        <v>415</v>
      </c>
      <c r="B162" s="213"/>
      <c r="C162" s="213"/>
      <c r="D162" s="213"/>
      <c r="E162" s="213"/>
      <c r="F162" s="213"/>
      <c r="G162" s="228"/>
      <c r="H162" s="228"/>
    </row>
    <row r="163" spans="1:8" ht="14.25">
      <c r="A163" s="213" t="s">
        <v>416</v>
      </c>
      <c r="B163" s="213"/>
      <c r="C163" s="213"/>
      <c r="D163" s="213"/>
      <c r="E163" s="213"/>
      <c r="F163" s="213"/>
      <c r="G163" s="228"/>
      <c r="H163" s="228"/>
    </row>
    <row r="164" spans="1:8" ht="14.25">
      <c r="A164" s="213" t="s">
        <v>417</v>
      </c>
      <c r="B164" s="213"/>
      <c r="C164" s="213"/>
      <c r="D164" s="213"/>
      <c r="E164" s="213"/>
      <c r="F164" s="213"/>
      <c r="G164" s="228"/>
      <c r="H164" s="228"/>
    </row>
    <row r="165" spans="1:8" ht="14.25">
      <c r="A165" s="213" t="s">
        <v>418</v>
      </c>
      <c r="B165" s="213"/>
      <c r="C165" s="213"/>
      <c r="D165" s="213"/>
      <c r="E165" s="213"/>
      <c r="F165" s="213"/>
      <c r="G165" s="228"/>
      <c r="H165" s="228"/>
    </row>
    <row r="166" spans="1:8" ht="14.25">
      <c r="A166" s="213" t="s">
        <v>419</v>
      </c>
      <c r="B166" s="213"/>
      <c r="C166" s="213"/>
      <c r="D166" s="213"/>
      <c r="E166" s="213"/>
      <c r="F166" s="213"/>
      <c r="G166" s="228">
        <v>18344868</v>
      </c>
      <c r="H166" s="228">
        <v>102445682</v>
      </c>
    </row>
    <row r="167" spans="1:8" ht="14.25">
      <c r="A167" s="213" t="s">
        <v>420</v>
      </c>
      <c r="B167" s="213"/>
      <c r="C167" s="213"/>
      <c r="D167" s="213"/>
      <c r="E167" s="213"/>
      <c r="F167" s="213"/>
      <c r="G167" s="228"/>
      <c r="H167" s="228"/>
    </row>
    <row r="168" spans="1:8" ht="15.75">
      <c r="A168" s="217" t="s">
        <v>421</v>
      </c>
      <c r="B168" s="213"/>
      <c r="C168" s="213"/>
      <c r="D168" s="213"/>
      <c r="E168" s="213"/>
      <c r="F168" s="213"/>
      <c r="G168" s="229">
        <f>SUM(G158:G167)</f>
        <v>52139077</v>
      </c>
      <c r="H168" s="420">
        <v>363064389</v>
      </c>
    </row>
    <row r="169" spans="1:8" ht="15.75">
      <c r="A169" s="217" t="s">
        <v>422</v>
      </c>
      <c r="B169" s="213"/>
      <c r="C169" s="213"/>
      <c r="D169" s="213"/>
      <c r="E169" s="213"/>
      <c r="F169" s="213"/>
      <c r="G169" s="222" t="s">
        <v>347</v>
      </c>
      <c r="H169" s="222" t="s">
        <v>348</v>
      </c>
    </row>
    <row r="170" spans="1:8" ht="14.25">
      <c r="A170" s="213" t="s">
        <v>423</v>
      </c>
      <c r="B170" s="213"/>
      <c r="C170" s="213"/>
      <c r="D170" s="213"/>
      <c r="E170" s="213"/>
      <c r="F170" s="213"/>
      <c r="G170" s="228"/>
      <c r="H170" s="228"/>
    </row>
    <row r="171" spans="1:8" ht="14.25">
      <c r="A171" s="213" t="s">
        <v>424</v>
      </c>
      <c r="B171" s="213"/>
      <c r="C171" s="213"/>
      <c r="D171" s="213"/>
      <c r="E171" s="213"/>
      <c r="F171" s="213"/>
      <c r="G171" s="228"/>
      <c r="H171" s="228"/>
    </row>
    <row r="172" spans="1:8" ht="14.25">
      <c r="A172" s="213" t="s">
        <v>425</v>
      </c>
      <c r="B172" s="213"/>
      <c r="C172" s="213"/>
      <c r="D172" s="213"/>
      <c r="E172" s="213"/>
      <c r="F172" s="213"/>
      <c r="G172" s="228"/>
      <c r="H172" s="228"/>
    </row>
    <row r="173" spans="1:8" ht="14.25">
      <c r="A173" s="213" t="s">
        <v>426</v>
      </c>
      <c r="B173" s="213"/>
      <c r="C173" s="213"/>
      <c r="D173" s="213"/>
      <c r="E173" s="213"/>
      <c r="F173" s="213"/>
      <c r="G173" s="228">
        <v>1114037598</v>
      </c>
      <c r="H173" s="228">
        <v>1114037598</v>
      </c>
    </row>
    <row r="174" spans="1:8" ht="15.75">
      <c r="A174" s="217" t="s">
        <v>421</v>
      </c>
      <c r="B174" s="213"/>
      <c r="C174" s="213"/>
      <c r="D174" s="213"/>
      <c r="E174" s="213"/>
      <c r="F174" s="213"/>
      <c r="G174" s="229">
        <f>SUM(G170:G173)</f>
        <v>1114037598</v>
      </c>
      <c r="H174" s="229">
        <f>SUM(H170:H173)</f>
        <v>1114037598</v>
      </c>
    </row>
    <row r="175" spans="1:8" ht="15.75">
      <c r="A175" s="217" t="s">
        <v>427</v>
      </c>
      <c r="B175" s="213"/>
      <c r="C175" s="213"/>
      <c r="D175" s="213"/>
      <c r="E175" s="213"/>
      <c r="F175" s="213"/>
      <c r="G175" s="222" t="s">
        <v>347</v>
      </c>
      <c r="H175" s="222" t="s">
        <v>348</v>
      </c>
    </row>
    <row r="176" spans="1:8" ht="14.25">
      <c r="A176" s="213" t="s">
        <v>428</v>
      </c>
      <c r="B176" s="213"/>
      <c r="C176" s="213"/>
      <c r="D176" s="213"/>
      <c r="E176" s="213"/>
      <c r="F176" s="213"/>
      <c r="G176" s="228"/>
      <c r="H176" s="228"/>
    </row>
    <row r="177" spans="1:8" ht="14.25">
      <c r="A177" s="213" t="s">
        <v>429</v>
      </c>
      <c r="B177" s="213"/>
      <c r="C177" s="213"/>
      <c r="D177" s="213"/>
      <c r="E177" s="213"/>
      <c r="F177" s="213"/>
      <c r="G177" s="228">
        <v>150806300</v>
      </c>
      <c r="H177" s="228">
        <v>92230800</v>
      </c>
    </row>
    <row r="178" spans="1:8" ht="14.25">
      <c r="A178" s="213" t="s">
        <v>430</v>
      </c>
      <c r="B178" s="213"/>
      <c r="C178" s="213"/>
      <c r="D178" s="213"/>
      <c r="E178" s="213"/>
      <c r="F178" s="213"/>
      <c r="G178" s="228">
        <f>243872462-28</f>
        <v>243872434</v>
      </c>
      <c r="H178" s="228">
        <v>10014030</v>
      </c>
    </row>
    <row r="179" spans="1:8" ht="14.25">
      <c r="A179" s="213" t="s">
        <v>431</v>
      </c>
      <c r="B179" s="213"/>
      <c r="C179" s="213"/>
      <c r="D179" s="213"/>
      <c r="E179" s="213"/>
      <c r="F179" s="213"/>
      <c r="G179" s="228">
        <v>48981625</v>
      </c>
      <c r="H179" s="228">
        <v>11913625</v>
      </c>
    </row>
    <row r="180" spans="1:8" ht="14.25">
      <c r="A180" s="213" t="s">
        <v>432</v>
      </c>
      <c r="B180" s="213"/>
      <c r="C180" s="213"/>
      <c r="D180" s="213"/>
      <c r="E180" s="213"/>
      <c r="F180" s="213"/>
      <c r="G180" s="228">
        <v>786800000</v>
      </c>
      <c r="H180" s="228">
        <v>786800000</v>
      </c>
    </row>
    <row r="181" spans="1:8" ht="14.25">
      <c r="A181" s="213" t="s">
        <v>433</v>
      </c>
      <c r="B181" s="213"/>
      <c r="C181" s="213"/>
      <c r="D181" s="213"/>
      <c r="E181" s="213"/>
      <c r="F181" s="213"/>
      <c r="G181" s="228"/>
      <c r="H181" s="228"/>
    </row>
    <row r="182" spans="1:8" ht="14.25">
      <c r="A182" s="213" t="s">
        <v>434</v>
      </c>
      <c r="B182" s="213"/>
      <c r="C182" s="213"/>
      <c r="D182" s="213"/>
      <c r="E182" s="213"/>
      <c r="F182" s="213"/>
      <c r="G182" s="228"/>
      <c r="H182" s="228"/>
    </row>
    <row r="183" spans="1:8" ht="14.25">
      <c r="A183" s="213" t="s">
        <v>435</v>
      </c>
      <c r="B183" s="213"/>
      <c r="C183" s="213"/>
      <c r="D183" s="213"/>
      <c r="E183" s="213"/>
      <c r="F183" s="213"/>
      <c r="G183" s="228">
        <v>2099524000</v>
      </c>
      <c r="H183" s="228">
        <f>2211524000-28</f>
        <v>2211523972</v>
      </c>
    </row>
    <row r="184" spans="1:8" ht="15.75">
      <c r="A184" s="217" t="s">
        <v>421</v>
      </c>
      <c r="B184" s="213"/>
      <c r="C184" s="213"/>
      <c r="D184" s="213"/>
      <c r="E184" s="213"/>
      <c r="F184" s="213"/>
      <c r="G184" s="229">
        <f>SUM(G176:G183)</f>
        <v>3329984359</v>
      </c>
      <c r="H184" s="229">
        <f>SUM(H176:H183)</f>
        <v>3112482427</v>
      </c>
    </row>
    <row r="185" spans="1:8" ht="15.75">
      <c r="A185" s="217"/>
      <c r="B185" s="213"/>
      <c r="C185" s="213"/>
      <c r="D185" s="213"/>
      <c r="E185" s="213"/>
      <c r="F185" s="213"/>
      <c r="G185" s="229"/>
      <c r="H185" s="229"/>
    </row>
    <row r="186" spans="1:8" ht="15.75">
      <c r="A186" s="217" t="s">
        <v>436</v>
      </c>
      <c r="B186" s="213"/>
      <c r="C186" s="213"/>
      <c r="D186" s="213"/>
      <c r="E186" s="213"/>
      <c r="F186" s="213"/>
      <c r="G186" s="222" t="s">
        <v>347</v>
      </c>
      <c r="H186" s="222" t="s">
        <v>348</v>
      </c>
    </row>
    <row r="187" spans="1:8" ht="14.25">
      <c r="A187" s="213" t="s">
        <v>437</v>
      </c>
      <c r="B187" s="213"/>
      <c r="C187" s="213"/>
      <c r="D187" s="213"/>
      <c r="E187" s="213"/>
      <c r="F187" s="230"/>
      <c r="G187" s="213"/>
      <c r="H187" s="213"/>
    </row>
    <row r="188" spans="1:8" ht="14.25">
      <c r="A188" s="213" t="s">
        <v>438</v>
      </c>
      <c r="B188" s="213"/>
      <c r="C188" s="213"/>
      <c r="D188" s="213"/>
      <c r="E188" s="213"/>
      <c r="F188" s="213"/>
      <c r="G188" s="213"/>
      <c r="H188" s="213"/>
    </row>
    <row r="189" spans="1:8" ht="15.75">
      <c r="A189" s="217" t="s">
        <v>421</v>
      </c>
      <c r="B189" s="213"/>
      <c r="C189" s="213"/>
      <c r="D189" s="213"/>
      <c r="E189" s="213"/>
      <c r="F189" s="213"/>
      <c r="G189" s="213"/>
      <c r="H189" s="213"/>
    </row>
    <row r="190" spans="1:8" ht="15.75">
      <c r="A190" s="217" t="s">
        <v>439</v>
      </c>
      <c r="B190" s="213"/>
      <c r="C190" s="213"/>
      <c r="D190" s="213"/>
      <c r="E190" s="213"/>
      <c r="F190" s="213"/>
      <c r="G190" s="222" t="s">
        <v>347</v>
      </c>
      <c r="H190" s="222" t="s">
        <v>348</v>
      </c>
    </row>
    <row r="191" spans="1:8" ht="15.75">
      <c r="A191" s="217" t="s">
        <v>440</v>
      </c>
      <c r="B191" s="213"/>
      <c r="C191" s="213"/>
      <c r="D191" s="213"/>
      <c r="E191" s="213"/>
      <c r="F191" s="213"/>
      <c r="G191" s="213"/>
      <c r="H191" s="213"/>
    </row>
    <row r="192" spans="1:8" ht="14.25">
      <c r="A192" s="213" t="s">
        <v>441</v>
      </c>
      <c r="B192" s="213"/>
      <c r="C192" s="213"/>
      <c r="D192" s="213"/>
      <c r="E192" s="213"/>
      <c r="F192" s="213"/>
      <c r="G192" s="213"/>
      <c r="H192" s="213"/>
    </row>
    <row r="193" spans="1:8" ht="14.25">
      <c r="A193" s="213" t="s">
        <v>442</v>
      </c>
      <c r="B193" s="213"/>
      <c r="C193" s="213"/>
      <c r="D193" s="213"/>
      <c r="E193" s="213"/>
      <c r="F193" s="213"/>
      <c r="G193" s="213"/>
      <c r="H193" s="213"/>
    </row>
    <row r="194" spans="1:8" ht="14.25">
      <c r="A194" s="213" t="s">
        <v>443</v>
      </c>
      <c r="B194" s="213"/>
      <c r="C194" s="213"/>
      <c r="D194" s="213"/>
      <c r="E194" s="213"/>
      <c r="F194" s="213"/>
      <c r="G194" s="213"/>
      <c r="H194" s="213"/>
    </row>
    <row r="195" spans="1:8" ht="15.75">
      <c r="A195" s="217" t="s">
        <v>444</v>
      </c>
      <c r="B195" s="213"/>
      <c r="C195" s="213"/>
      <c r="D195" s="213"/>
      <c r="E195" s="213"/>
      <c r="F195" s="213"/>
      <c r="G195" s="213"/>
      <c r="H195" s="213"/>
    </row>
    <row r="196" spans="1:8" ht="14.25">
      <c r="A196" s="213" t="s">
        <v>445</v>
      </c>
      <c r="B196" s="213"/>
      <c r="C196" s="213"/>
      <c r="D196" s="213"/>
      <c r="E196" s="213"/>
      <c r="F196" s="213"/>
      <c r="G196" s="213"/>
      <c r="H196" s="213"/>
    </row>
    <row r="197" spans="1:8" ht="14.25">
      <c r="A197" s="213" t="s">
        <v>446</v>
      </c>
      <c r="B197" s="213"/>
      <c r="C197" s="213"/>
      <c r="D197" s="213"/>
      <c r="E197" s="213"/>
      <c r="F197" s="213"/>
      <c r="G197" s="213"/>
      <c r="H197" s="213"/>
    </row>
    <row r="198" spans="1:8" ht="15.75">
      <c r="A198" s="217" t="s">
        <v>421</v>
      </c>
      <c r="B198" s="213"/>
      <c r="C198" s="213"/>
      <c r="D198" s="213"/>
      <c r="E198" s="213"/>
      <c r="F198" s="213"/>
      <c r="G198" s="213"/>
      <c r="H198" s="213"/>
    </row>
    <row r="199" spans="1:8" ht="18">
      <c r="A199" s="231" t="s">
        <v>447</v>
      </c>
      <c r="B199" s="213"/>
      <c r="C199" s="213"/>
      <c r="D199" s="213"/>
      <c r="E199" s="213"/>
      <c r="F199" s="213"/>
      <c r="G199" s="213"/>
      <c r="H199" s="213"/>
    </row>
    <row r="200" spans="1:8" ht="18">
      <c r="A200" s="232"/>
      <c r="B200" s="233" t="s">
        <v>448</v>
      </c>
      <c r="C200" s="234"/>
      <c r="D200" s="234"/>
      <c r="E200" s="235"/>
      <c r="F200" s="233" t="s">
        <v>449</v>
      </c>
      <c r="G200" s="234"/>
      <c r="H200" s="235"/>
    </row>
    <row r="201" spans="1:8" ht="14.25">
      <c r="A201" s="236" t="s">
        <v>450</v>
      </c>
      <c r="B201" s="237" t="s">
        <v>451</v>
      </c>
      <c r="C201" s="238"/>
      <c r="D201" s="239" t="s">
        <v>452</v>
      </c>
      <c r="E201" s="239" t="s">
        <v>453</v>
      </c>
      <c r="F201" s="239" t="s">
        <v>454</v>
      </c>
      <c r="G201" s="239" t="s">
        <v>455</v>
      </c>
      <c r="H201" s="239" t="s">
        <v>456</v>
      </c>
    </row>
    <row r="202" spans="1:8" ht="15.75">
      <c r="A202" s="240"/>
      <c r="B202" s="241" t="s">
        <v>457</v>
      </c>
      <c r="C202" s="242"/>
      <c r="D202" s="243" t="s">
        <v>458</v>
      </c>
      <c r="E202" s="244"/>
      <c r="F202" s="243" t="s">
        <v>459</v>
      </c>
      <c r="G202" s="244"/>
      <c r="H202" s="244"/>
    </row>
    <row r="203" spans="1:8" ht="14.25">
      <c r="A203" s="245" t="s">
        <v>460</v>
      </c>
      <c r="B203" s="237"/>
      <c r="C203" s="238"/>
      <c r="D203" s="246"/>
      <c r="E203" s="247"/>
      <c r="F203" s="246"/>
      <c r="G203" s="247"/>
      <c r="H203" s="247"/>
    </row>
    <row r="204" spans="1:8" ht="14.25">
      <c r="A204" s="245" t="s">
        <v>461</v>
      </c>
      <c r="B204" s="233"/>
      <c r="C204" s="235"/>
      <c r="D204" s="246"/>
      <c r="E204" s="247"/>
      <c r="F204" s="246"/>
      <c r="G204" s="247"/>
      <c r="H204" s="247"/>
    </row>
    <row r="205" spans="1:8" ht="14.25">
      <c r="A205" s="245" t="s">
        <v>462</v>
      </c>
      <c r="B205" s="233"/>
      <c r="C205" s="235"/>
      <c r="D205" s="246"/>
      <c r="E205" s="247"/>
      <c r="F205" s="246"/>
      <c r="G205" s="247"/>
      <c r="H205" s="247"/>
    </row>
    <row r="206" spans="1:8" ht="15.75">
      <c r="A206" s="248"/>
      <c r="B206" s="230"/>
      <c r="C206" s="230"/>
      <c r="D206" s="249"/>
      <c r="E206" s="230"/>
      <c r="F206" s="249"/>
      <c r="G206" s="230"/>
      <c r="H206" s="230"/>
    </row>
    <row r="207" spans="1:8" ht="15.75">
      <c r="A207" s="217"/>
      <c r="B207" s="213"/>
      <c r="C207" s="213"/>
      <c r="D207" s="213"/>
      <c r="E207" s="213"/>
      <c r="F207" s="213"/>
      <c r="G207" s="213"/>
      <c r="H207" s="213"/>
    </row>
    <row r="208" spans="1:8" ht="15.75">
      <c r="A208" s="217" t="s">
        <v>463</v>
      </c>
      <c r="B208" s="213"/>
      <c r="C208" s="213"/>
      <c r="D208" s="213"/>
      <c r="E208" s="213"/>
      <c r="F208" s="213"/>
      <c r="G208" s="222" t="s">
        <v>347</v>
      </c>
      <c r="H208" s="222" t="s">
        <v>348</v>
      </c>
    </row>
    <row r="209" spans="1:8" ht="15.75">
      <c r="A209" s="217" t="s">
        <v>464</v>
      </c>
      <c r="B209" s="213"/>
      <c r="C209" s="213"/>
      <c r="D209" s="213"/>
      <c r="E209" s="213"/>
      <c r="F209" s="213"/>
      <c r="G209" s="222"/>
      <c r="H209" s="222"/>
    </row>
    <row r="210" spans="1:8" ht="15.75">
      <c r="A210" s="213" t="s">
        <v>465</v>
      </c>
      <c r="B210" s="213"/>
      <c r="C210" s="213"/>
      <c r="D210" s="213"/>
      <c r="E210" s="213"/>
      <c r="F210" s="213"/>
      <c r="G210" s="222"/>
      <c r="H210" s="222"/>
    </row>
    <row r="211" spans="1:8" ht="15.75">
      <c r="A211" s="213" t="s">
        <v>466</v>
      </c>
      <c r="B211" s="213"/>
      <c r="C211" s="213"/>
      <c r="D211" s="213"/>
      <c r="E211" s="213"/>
      <c r="F211" s="213"/>
      <c r="G211" s="222"/>
      <c r="H211" s="222"/>
    </row>
    <row r="212" spans="1:8" ht="15.75">
      <c r="A212" s="213" t="s">
        <v>467</v>
      </c>
      <c r="B212" s="213"/>
      <c r="C212" s="213"/>
      <c r="D212" s="213"/>
      <c r="E212" s="213"/>
      <c r="F212" s="213"/>
      <c r="G212" s="222"/>
      <c r="H212" s="222"/>
    </row>
    <row r="213" spans="1:8" ht="15.75">
      <c r="A213" s="213" t="s">
        <v>468</v>
      </c>
      <c r="B213" s="213"/>
      <c r="C213" s="213"/>
      <c r="D213" s="213"/>
      <c r="E213" s="213"/>
      <c r="F213" s="213"/>
      <c r="G213" s="222"/>
      <c r="H213" s="222"/>
    </row>
    <row r="214" spans="1:8" ht="15.75">
      <c r="A214" s="213" t="s">
        <v>469</v>
      </c>
      <c r="B214" s="213"/>
      <c r="C214" s="213"/>
      <c r="D214" s="213"/>
      <c r="E214" s="213"/>
      <c r="F214" s="213"/>
      <c r="G214" s="222"/>
      <c r="H214" s="222"/>
    </row>
    <row r="215" spans="1:8" ht="15.75">
      <c r="A215" s="213" t="s">
        <v>470</v>
      </c>
      <c r="B215" s="213"/>
      <c r="C215" s="213"/>
      <c r="D215" s="213"/>
      <c r="E215" s="213"/>
      <c r="F215" s="213"/>
      <c r="G215" s="222"/>
      <c r="H215" s="222"/>
    </row>
    <row r="216" spans="1:8" ht="15.75">
      <c r="A216" s="213" t="s">
        <v>471</v>
      </c>
      <c r="B216" s="213"/>
      <c r="C216" s="213"/>
      <c r="D216" s="213"/>
      <c r="E216" s="213"/>
      <c r="F216" s="213"/>
      <c r="G216" s="222"/>
      <c r="H216" s="222"/>
    </row>
    <row r="217" spans="1:8" ht="15.75">
      <c r="A217" s="213" t="s">
        <v>472</v>
      </c>
      <c r="B217" s="213"/>
      <c r="C217" s="213"/>
      <c r="D217" s="213"/>
      <c r="E217" s="213"/>
      <c r="F217" s="213"/>
      <c r="G217" s="222"/>
      <c r="H217" s="222"/>
    </row>
    <row r="218" spans="1:8" ht="15.75">
      <c r="A218" s="250" t="s">
        <v>473</v>
      </c>
      <c r="B218" s="213"/>
      <c r="C218" s="213"/>
      <c r="D218" s="213"/>
      <c r="E218" s="213"/>
      <c r="F218" s="213"/>
      <c r="G218" s="222"/>
      <c r="H218" s="222"/>
    </row>
    <row r="219" spans="1:8" ht="15.75">
      <c r="A219" s="251"/>
      <c r="B219" s="252"/>
      <c r="C219" s="252"/>
      <c r="D219" s="252"/>
      <c r="E219" s="252"/>
      <c r="F219" s="253"/>
      <c r="G219" s="222"/>
      <c r="H219" s="222"/>
    </row>
    <row r="220" spans="1:8" ht="15.75">
      <c r="A220" s="254" t="s">
        <v>474</v>
      </c>
      <c r="B220" s="255"/>
      <c r="C220" s="255"/>
      <c r="D220" s="255"/>
      <c r="E220" s="255"/>
      <c r="F220" s="235"/>
      <c r="G220" s="256" t="s">
        <v>347</v>
      </c>
      <c r="H220" s="246" t="s">
        <v>348</v>
      </c>
    </row>
    <row r="221" spans="1:8" ht="15.75">
      <c r="A221" s="257" t="s">
        <v>475</v>
      </c>
      <c r="B221" s="258"/>
      <c r="C221" s="258"/>
      <c r="D221" s="258"/>
      <c r="E221" s="258"/>
      <c r="F221" s="238"/>
      <c r="G221" s="259"/>
      <c r="H221" s="260"/>
    </row>
    <row r="222" spans="1:8" ht="15.75">
      <c r="A222" s="261" t="s">
        <v>476</v>
      </c>
      <c r="B222" s="255"/>
      <c r="C222" s="255"/>
      <c r="D222" s="255"/>
      <c r="E222" s="255"/>
      <c r="F222" s="262"/>
      <c r="G222" s="263"/>
      <c r="H222" s="264"/>
    </row>
    <row r="223" spans="1:8" ht="15.75">
      <c r="A223" s="261" t="s">
        <v>477</v>
      </c>
      <c r="B223" s="255"/>
      <c r="C223" s="255"/>
      <c r="D223" s="255"/>
      <c r="E223" s="255"/>
      <c r="F223" s="262"/>
      <c r="G223" s="263"/>
      <c r="H223" s="264"/>
    </row>
    <row r="224" spans="1:8" ht="15.75">
      <c r="A224" s="261" t="s">
        <v>478</v>
      </c>
      <c r="B224" s="255"/>
      <c r="C224" s="255"/>
      <c r="D224" s="255"/>
      <c r="E224" s="255"/>
      <c r="F224" s="262"/>
      <c r="G224" s="263"/>
      <c r="H224" s="264"/>
    </row>
    <row r="225" spans="1:8" ht="15.75">
      <c r="A225" s="265" t="s">
        <v>479</v>
      </c>
      <c r="B225" s="252"/>
      <c r="C225" s="252"/>
      <c r="D225" s="252"/>
      <c r="E225" s="252"/>
      <c r="F225" s="242"/>
      <c r="G225" s="266"/>
      <c r="H225" s="267"/>
    </row>
    <row r="226" spans="1:8" ht="15.75">
      <c r="A226" s="255"/>
      <c r="B226" s="255"/>
      <c r="C226" s="255"/>
      <c r="D226" s="255"/>
      <c r="E226" s="255"/>
      <c r="F226" s="230"/>
      <c r="G226" s="268"/>
      <c r="H226" s="268"/>
    </row>
    <row r="227" spans="1:8" ht="15.75">
      <c r="A227" s="255"/>
      <c r="B227" s="255"/>
      <c r="C227" s="255"/>
      <c r="D227" s="255"/>
      <c r="E227" s="255"/>
      <c r="F227" s="230"/>
      <c r="G227" s="268"/>
      <c r="H227" s="268"/>
    </row>
    <row r="228" spans="1:8" ht="15.75">
      <c r="A228" s="217"/>
      <c r="B228" s="213"/>
      <c r="C228" s="213"/>
      <c r="D228" s="213"/>
      <c r="E228" s="213"/>
      <c r="F228" s="213"/>
      <c r="G228" s="222"/>
      <c r="H228" s="222"/>
    </row>
    <row r="229" spans="1:8" ht="15.75">
      <c r="A229" s="217"/>
      <c r="B229" s="213"/>
      <c r="C229" s="213"/>
      <c r="D229" s="213"/>
      <c r="E229" s="213"/>
      <c r="F229" s="213"/>
      <c r="G229" s="222"/>
      <c r="H229" s="222"/>
    </row>
    <row r="230" spans="1:8" ht="15.75">
      <c r="A230" s="217"/>
      <c r="B230" s="213"/>
      <c r="C230" s="213"/>
      <c r="D230" s="213"/>
      <c r="E230" s="213"/>
      <c r="F230" s="213"/>
      <c r="G230" s="222"/>
      <c r="H230" s="222"/>
    </row>
    <row r="231" spans="1:8" ht="15.75">
      <c r="A231" s="217" t="s">
        <v>480</v>
      </c>
      <c r="B231" s="213"/>
      <c r="C231" s="213"/>
      <c r="D231" s="213"/>
      <c r="E231" s="213"/>
      <c r="F231" s="213"/>
      <c r="G231" s="222" t="s">
        <v>347</v>
      </c>
      <c r="H231" s="222" t="s">
        <v>348</v>
      </c>
    </row>
    <row r="232" spans="1:8" ht="14.25">
      <c r="A232" s="213" t="s">
        <v>481</v>
      </c>
      <c r="B232" s="213"/>
      <c r="C232" s="213"/>
      <c r="D232" s="213"/>
      <c r="E232" s="213"/>
      <c r="F232" s="213"/>
      <c r="G232" s="228">
        <v>5000000000</v>
      </c>
      <c r="H232" s="228">
        <v>5000000000</v>
      </c>
    </row>
    <row r="233" spans="1:8" ht="14.25">
      <c r="A233" s="213" t="s">
        <v>482</v>
      </c>
      <c r="B233" s="269"/>
      <c r="C233" s="269"/>
      <c r="D233" s="269"/>
      <c r="E233" s="269"/>
      <c r="F233" s="213"/>
      <c r="G233" s="224">
        <v>15000000000</v>
      </c>
      <c r="H233" s="228">
        <v>15000000000</v>
      </c>
    </row>
    <row r="234" spans="1:8" ht="15.75">
      <c r="A234" s="217" t="s">
        <v>421</v>
      </c>
      <c r="B234" s="269"/>
      <c r="C234" s="269"/>
      <c r="D234" s="269"/>
      <c r="E234" s="269"/>
      <c r="F234" s="213"/>
      <c r="G234" s="227">
        <f>SUM(G232:G233)</f>
        <v>20000000000</v>
      </c>
      <c r="H234" s="229">
        <f>SUM(H232:H233)</f>
        <v>20000000000</v>
      </c>
    </row>
    <row r="235" spans="1:8" ht="15.75">
      <c r="A235" s="213" t="s">
        <v>483</v>
      </c>
      <c r="B235" s="269"/>
      <c r="C235" s="269"/>
      <c r="D235" s="269"/>
      <c r="E235" s="269"/>
      <c r="F235" s="213"/>
      <c r="G235" s="222"/>
      <c r="H235" s="213"/>
    </row>
    <row r="236" spans="1:8" ht="14.25">
      <c r="A236" s="213" t="s">
        <v>484</v>
      </c>
      <c r="B236" s="269"/>
      <c r="C236" s="269"/>
      <c r="D236" s="269"/>
      <c r="E236" s="269"/>
      <c r="F236" s="213"/>
      <c r="G236" s="224">
        <v>66470</v>
      </c>
      <c r="H236" s="224">
        <v>66470</v>
      </c>
    </row>
    <row r="237" spans="1:8" ht="14.25">
      <c r="A237" s="213"/>
      <c r="B237" s="269"/>
      <c r="C237" s="269"/>
      <c r="D237" s="269"/>
      <c r="E237" s="269"/>
      <c r="F237" s="213"/>
      <c r="G237" s="224"/>
      <c r="H237" s="228"/>
    </row>
    <row r="238" spans="1:8" ht="15.75">
      <c r="A238" s="217" t="s">
        <v>485</v>
      </c>
      <c r="B238" s="270"/>
      <c r="C238" s="270"/>
      <c r="D238" s="270"/>
      <c r="E238" s="270"/>
      <c r="F238" s="217"/>
      <c r="G238" s="222" t="s">
        <v>347</v>
      </c>
      <c r="H238" s="222" t="s">
        <v>348</v>
      </c>
    </row>
    <row r="239" spans="1:8" ht="15.75">
      <c r="A239" s="218" t="s">
        <v>486</v>
      </c>
      <c r="B239" s="213"/>
      <c r="C239" s="213"/>
      <c r="D239" s="213"/>
      <c r="E239" s="213"/>
      <c r="F239" s="213"/>
      <c r="G239" s="222"/>
      <c r="H239" s="222"/>
    </row>
    <row r="240" spans="1:8" ht="14.25">
      <c r="A240" s="213" t="s">
        <v>487</v>
      </c>
      <c r="B240" s="213"/>
      <c r="C240" s="213"/>
      <c r="D240" s="213"/>
      <c r="E240" s="213"/>
      <c r="F240" s="213"/>
      <c r="G240" s="224">
        <v>20000000000</v>
      </c>
      <c r="H240" s="224">
        <v>20000000000</v>
      </c>
    </row>
    <row r="241" spans="1:8" ht="14.25">
      <c r="A241" s="213" t="s">
        <v>488</v>
      </c>
      <c r="B241" s="213"/>
      <c r="C241" s="213"/>
      <c r="D241" s="213"/>
      <c r="E241" s="213"/>
      <c r="F241" s="213"/>
      <c r="G241" s="224"/>
      <c r="H241" s="213"/>
    </row>
    <row r="242" spans="1:8" ht="14.25">
      <c r="A242" s="213" t="s">
        <v>489</v>
      </c>
      <c r="B242" s="213"/>
      <c r="C242" s="213"/>
      <c r="D242" s="213"/>
      <c r="E242" s="213"/>
      <c r="F242" s="213"/>
      <c r="G242" s="224"/>
      <c r="H242" s="213"/>
    </row>
    <row r="243" spans="1:8" ht="14.25">
      <c r="A243" s="213" t="s">
        <v>490</v>
      </c>
      <c r="B243" s="213"/>
      <c r="C243" s="213"/>
      <c r="D243" s="213"/>
      <c r="E243" s="213"/>
      <c r="F243" s="213"/>
      <c r="G243" s="224"/>
      <c r="H243" s="213"/>
    </row>
    <row r="244" spans="1:8" ht="14.25">
      <c r="A244" s="218" t="s">
        <v>491</v>
      </c>
      <c r="B244" s="213"/>
      <c r="C244" s="213"/>
      <c r="D244" s="213"/>
      <c r="E244" s="213"/>
      <c r="F244" s="213"/>
      <c r="G244" s="224"/>
      <c r="H244" s="421">
        <v>1304471000</v>
      </c>
    </row>
    <row r="245" spans="1:8" ht="15.75">
      <c r="A245" s="217" t="s">
        <v>492</v>
      </c>
      <c r="B245" s="213"/>
      <c r="C245" s="213"/>
      <c r="D245" s="213"/>
      <c r="E245" s="213"/>
      <c r="F245" s="213"/>
      <c r="G245" s="222"/>
      <c r="H245" s="222"/>
    </row>
    <row r="246" spans="1:8" ht="14.25">
      <c r="A246" s="218" t="s">
        <v>493</v>
      </c>
      <c r="B246" s="213"/>
      <c r="C246" s="213"/>
      <c r="D246" s="213"/>
      <c r="E246" s="213"/>
      <c r="F246" s="213"/>
      <c r="G246" s="224"/>
      <c r="H246" s="213"/>
    </row>
    <row r="247" spans="1:8" ht="14.25">
      <c r="A247" s="218" t="s">
        <v>1</v>
      </c>
      <c r="B247" s="213"/>
      <c r="C247" s="213"/>
      <c r="D247" s="213"/>
      <c r="E247" s="213"/>
      <c r="F247" s="213"/>
      <c r="G247" s="224"/>
      <c r="H247" s="213"/>
    </row>
    <row r="248" spans="1:8" ht="14.25">
      <c r="A248" s="218" t="s">
        <v>494</v>
      </c>
      <c r="B248" s="213"/>
      <c r="C248" s="213"/>
      <c r="D248" s="213"/>
      <c r="E248" s="213"/>
      <c r="F248" s="213"/>
      <c r="G248" s="224"/>
      <c r="H248" s="213"/>
    </row>
    <row r="249" spans="1:8" ht="14.25">
      <c r="A249" s="218" t="s">
        <v>495</v>
      </c>
      <c r="B249" s="213"/>
      <c r="C249" s="213"/>
      <c r="D249" s="213"/>
      <c r="E249" s="213"/>
      <c r="F249" s="213"/>
      <c r="G249" s="224"/>
      <c r="H249" s="213"/>
    </row>
    <row r="250" spans="1:8" ht="15.75">
      <c r="A250" s="217" t="s">
        <v>496</v>
      </c>
      <c r="B250" s="213"/>
      <c r="C250" s="213"/>
      <c r="D250" s="213"/>
      <c r="E250" s="213"/>
      <c r="F250" s="213"/>
      <c r="G250" s="222"/>
      <c r="H250" s="222"/>
    </row>
    <row r="251" spans="1:8" ht="15.75">
      <c r="A251" s="218" t="s">
        <v>497</v>
      </c>
      <c r="B251" s="213"/>
      <c r="C251" s="213"/>
      <c r="D251" s="213"/>
      <c r="E251" s="213"/>
      <c r="F251" s="213"/>
      <c r="G251" s="222"/>
      <c r="H251" s="222"/>
    </row>
    <row r="252" spans="1:8" ht="14.25">
      <c r="A252" s="218" t="s">
        <v>498</v>
      </c>
      <c r="B252" s="213"/>
      <c r="C252" s="213"/>
      <c r="D252" s="213"/>
      <c r="E252" s="213"/>
      <c r="F252" s="213"/>
      <c r="G252" s="224"/>
      <c r="H252" s="213"/>
    </row>
    <row r="253" spans="1:8" ht="14.25">
      <c r="A253" s="218" t="s">
        <v>499</v>
      </c>
      <c r="B253" s="213"/>
      <c r="C253" s="213"/>
      <c r="D253" s="213"/>
      <c r="E253" s="213"/>
      <c r="F253" s="213"/>
      <c r="G253" s="224"/>
      <c r="H253" s="213"/>
    </row>
    <row r="254" spans="1:8" ht="14.25">
      <c r="A254" s="218" t="s">
        <v>500</v>
      </c>
      <c r="B254" s="213"/>
      <c r="C254" s="213"/>
      <c r="D254" s="213"/>
      <c r="E254" s="213"/>
      <c r="F254" s="213"/>
      <c r="G254" s="224"/>
      <c r="H254" s="213"/>
    </row>
    <row r="255" spans="1:8" ht="14.25">
      <c r="A255" s="218" t="s">
        <v>501</v>
      </c>
      <c r="B255" s="213"/>
      <c r="C255" s="213"/>
      <c r="D255" s="213"/>
      <c r="E255" s="213"/>
      <c r="F255" s="213"/>
      <c r="G255" s="224"/>
      <c r="H255" s="213"/>
    </row>
    <row r="256" spans="1:8" ht="14.25">
      <c r="A256" s="218" t="s">
        <v>502</v>
      </c>
      <c r="B256" s="213"/>
      <c r="C256" s="213"/>
      <c r="D256" s="213"/>
      <c r="E256" s="213"/>
      <c r="F256" s="213"/>
      <c r="G256" s="224"/>
      <c r="H256" s="213"/>
    </row>
    <row r="257" spans="1:8" ht="14.25">
      <c r="A257" s="218" t="s">
        <v>503</v>
      </c>
      <c r="B257" s="213"/>
      <c r="C257" s="213"/>
      <c r="D257" s="213"/>
      <c r="E257" s="213"/>
      <c r="F257" s="213"/>
      <c r="G257" s="224"/>
      <c r="H257" s="213"/>
    </row>
    <row r="258" spans="1:8" ht="14.25">
      <c r="A258" s="218" t="s">
        <v>504</v>
      </c>
      <c r="B258" s="213"/>
      <c r="C258" s="213"/>
      <c r="D258" s="213"/>
      <c r="E258" s="213"/>
      <c r="F258" s="213"/>
      <c r="G258" s="224"/>
      <c r="H258" s="213"/>
    </row>
    <row r="259" spans="1:8" ht="14.25">
      <c r="A259" s="218" t="s">
        <v>0</v>
      </c>
      <c r="B259" s="213"/>
      <c r="C259" s="213"/>
      <c r="D259" s="213"/>
      <c r="E259" s="213"/>
      <c r="F259" s="213"/>
      <c r="G259" s="224"/>
      <c r="H259" s="213"/>
    </row>
    <row r="260" spans="1:8" ht="14.25">
      <c r="A260" s="218" t="s">
        <v>503</v>
      </c>
      <c r="B260" s="213"/>
      <c r="C260" s="213"/>
      <c r="D260" s="213"/>
      <c r="E260" s="213"/>
      <c r="F260" s="213"/>
      <c r="G260" s="224"/>
      <c r="H260" s="213"/>
    </row>
    <row r="261" spans="1:8" ht="14.25">
      <c r="A261" s="213" t="s">
        <v>505</v>
      </c>
      <c r="B261" s="213"/>
      <c r="C261" s="213"/>
      <c r="D261" s="213"/>
      <c r="E261" s="213"/>
      <c r="F261" s="213"/>
      <c r="G261" s="224"/>
      <c r="H261" s="213"/>
    </row>
    <row r="262" spans="1:8" ht="15.75">
      <c r="A262" s="217" t="s">
        <v>506</v>
      </c>
      <c r="B262" s="213"/>
      <c r="C262" s="213"/>
      <c r="D262" s="213"/>
      <c r="E262" s="213"/>
      <c r="F262" s="213"/>
      <c r="G262" s="222" t="s">
        <v>347</v>
      </c>
      <c r="H262" s="222" t="s">
        <v>348</v>
      </c>
    </row>
    <row r="263" spans="1:8" ht="14.25">
      <c r="A263" s="218" t="s">
        <v>507</v>
      </c>
      <c r="B263" s="213"/>
      <c r="C263" s="213"/>
      <c r="D263" s="213"/>
      <c r="E263" s="213"/>
      <c r="F263" s="213"/>
      <c r="G263" s="228">
        <v>7090385103</v>
      </c>
      <c r="H263" s="228">
        <v>7090385103</v>
      </c>
    </row>
    <row r="264" spans="1:8" ht="14.25">
      <c r="A264" s="218" t="s">
        <v>508</v>
      </c>
      <c r="B264" s="213"/>
      <c r="C264" s="213"/>
      <c r="D264" s="213"/>
      <c r="E264" s="213"/>
      <c r="F264" s="213"/>
      <c r="G264" s="228">
        <v>1396357821</v>
      </c>
      <c r="H264" s="228">
        <v>1396357821</v>
      </c>
    </row>
    <row r="265" spans="1:8" ht="14.25">
      <c r="A265" s="218" t="s">
        <v>509</v>
      </c>
      <c r="B265" s="213"/>
      <c r="C265" s="213"/>
      <c r="D265" s="213"/>
      <c r="E265" s="213"/>
      <c r="F265" s="213"/>
      <c r="G265" s="228">
        <v>492573675</v>
      </c>
      <c r="H265" s="228">
        <v>841613506</v>
      </c>
    </row>
    <row r="266" spans="1:8" ht="14.25">
      <c r="A266" s="213" t="s">
        <v>510</v>
      </c>
      <c r="B266" s="213"/>
      <c r="C266" s="213"/>
      <c r="D266" s="213"/>
      <c r="E266" s="213"/>
      <c r="F266" s="213"/>
      <c r="G266" s="214"/>
      <c r="H266" s="213"/>
    </row>
    <row r="267" spans="1:8" ht="14.25">
      <c r="A267" s="218" t="s">
        <v>511</v>
      </c>
      <c r="B267" s="213"/>
      <c r="C267" s="213"/>
      <c r="D267" s="213"/>
      <c r="E267" s="213"/>
      <c r="F267" s="213"/>
      <c r="G267" s="214"/>
      <c r="H267" s="213"/>
    </row>
    <row r="268" spans="1:8" ht="15.75">
      <c r="A268" s="217" t="s">
        <v>512</v>
      </c>
      <c r="B268" s="213"/>
      <c r="C268" s="213"/>
      <c r="D268" s="213"/>
      <c r="E268" s="213"/>
      <c r="F268" s="213"/>
      <c r="G268" s="213"/>
      <c r="H268" s="213"/>
    </row>
    <row r="269" spans="1:8" ht="15.75">
      <c r="A269" s="217" t="s">
        <v>513</v>
      </c>
      <c r="B269" s="213"/>
      <c r="C269" s="213"/>
      <c r="D269" s="213"/>
      <c r="E269" s="213"/>
      <c r="F269" s="213"/>
      <c r="G269" s="213"/>
      <c r="H269" s="213"/>
    </row>
    <row r="270" spans="1:8" ht="14.25">
      <c r="A270" s="218" t="s">
        <v>514</v>
      </c>
      <c r="B270" s="213"/>
      <c r="C270" s="213"/>
      <c r="D270" s="213"/>
      <c r="E270" s="213"/>
      <c r="F270" s="213"/>
      <c r="G270" s="213"/>
      <c r="H270" s="213"/>
    </row>
    <row r="271" spans="1:8" ht="14.25">
      <c r="A271" s="218" t="s">
        <v>514</v>
      </c>
      <c r="B271" s="213"/>
      <c r="C271" s="213"/>
      <c r="D271" s="213"/>
      <c r="E271" s="213"/>
      <c r="F271" s="213"/>
      <c r="G271" s="213"/>
      <c r="H271" s="213"/>
    </row>
    <row r="272" spans="1:8" ht="14.25">
      <c r="A272" s="218" t="s">
        <v>514</v>
      </c>
      <c r="B272" s="213"/>
      <c r="C272" s="213"/>
      <c r="D272" s="213"/>
      <c r="E272" s="213"/>
      <c r="F272" s="213"/>
      <c r="G272" s="213"/>
      <c r="H272" s="213"/>
    </row>
    <row r="273" spans="1:8" ht="14.25">
      <c r="A273" s="218"/>
      <c r="B273" s="213"/>
      <c r="C273" s="213"/>
      <c r="D273" s="213"/>
      <c r="E273" s="213"/>
      <c r="F273" s="213"/>
      <c r="G273" s="213"/>
      <c r="H273" s="213"/>
    </row>
    <row r="274" spans="1:8" ht="14.25">
      <c r="A274" s="218"/>
      <c r="B274" s="213"/>
      <c r="C274" s="213"/>
      <c r="D274" s="213"/>
      <c r="E274" s="213"/>
      <c r="F274" s="213"/>
      <c r="G274" s="213"/>
      <c r="H274" s="213"/>
    </row>
    <row r="275" spans="1:8" ht="14.25">
      <c r="A275" s="218"/>
      <c r="B275" s="213"/>
      <c r="C275" s="213"/>
      <c r="D275" s="213"/>
      <c r="E275" s="213"/>
      <c r="F275" s="213"/>
      <c r="G275" s="213"/>
      <c r="H275" s="213"/>
    </row>
    <row r="276" spans="1:8" ht="15.75">
      <c r="A276" s="217" t="s">
        <v>515</v>
      </c>
      <c r="B276" s="213"/>
      <c r="C276" s="213"/>
      <c r="D276" s="213"/>
      <c r="E276" s="213"/>
      <c r="F276" s="213"/>
      <c r="G276" s="222" t="s">
        <v>516</v>
      </c>
      <c r="H276" s="222" t="s">
        <v>231</v>
      </c>
    </row>
    <row r="277" spans="1:8" ht="15.75">
      <c r="A277" s="217" t="s">
        <v>517</v>
      </c>
      <c r="B277" s="213"/>
      <c r="C277" s="213"/>
      <c r="D277" s="213"/>
      <c r="E277" s="213"/>
      <c r="F277" s="213"/>
      <c r="G277" s="213"/>
      <c r="H277" s="213"/>
    </row>
    <row r="278" spans="1:8" ht="15.75">
      <c r="A278" s="217" t="s">
        <v>518</v>
      </c>
      <c r="B278" s="213"/>
      <c r="C278" s="213"/>
      <c r="D278" s="213"/>
      <c r="E278" s="213"/>
      <c r="F278" s="213"/>
      <c r="G278" s="213"/>
      <c r="H278" s="213"/>
    </row>
    <row r="279" spans="1:8" ht="15.75">
      <c r="A279" s="217" t="s">
        <v>519</v>
      </c>
      <c r="B279" s="213"/>
      <c r="C279" s="213"/>
      <c r="D279" s="213"/>
      <c r="E279" s="213"/>
      <c r="F279" s="213"/>
      <c r="G279" s="222" t="s">
        <v>516</v>
      </c>
      <c r="H279" s="222" t="s">
        <v>231</v>
      </c>
    </row>
    <row r="280" spans="1:8" ht="14.25">
      <c r="A280" s="218" t="s">
        <v>520</v>
      </c>
      <c r="B280" s="213"/>
      <c r="C280" s="213"/>
      <c r="D280" s="213"/>
      <c r="E280" s="213"/>
      <c r="F280" s="213"/>
      <c r="G280" s="228">
        <v>27070227106</v>
      </c>
      <c r="H280" s="228">
        <f>147894504954-H281</f>
        <v>145439755418</v>
      </c>
    </row>
    <row r="281" spans="1:8" ht="14.25">
      <c r="A281" s="218" t="s">
        <v>521</v>
      </c>
      <c r="B281" s="213"/>
      <c r="C281" s="213"/>
      <c r="D281" s="213"/>
      <c r="E281" s="213"/>
      <c r="F281" s="213"/>
      <c r="G281" s="228">
        <f>557829278+26260572+106659901</f>
        <v>690749751</v>
      </c>
      <c r="H281" s="228">
        <v>2454749536</v>
      </c>
    </row>
    <row r="282" spans="1:8" ht="14.25">
      <c r="A282" s="218" t="s">
        <v>522</v>
      </c>
      <c r="B282" s="213"/>
      <c r="C282" s="213"/>
      <c r="D282" s="213"/>
      <c r="E282" s="213"/>
      <c r="F282" s="213"/>
      <c r="G282" s="228"/>
      <c r="H282" s="228"/>
    </row>
    <row r="283" spans="1:8" ht="14.25">
      <c r="A283" s="218" t="s">
        <v>523</v>
      </c>
      <c r="B283" s="213"/>
      <c r="C283" s="213"/>
      <c r="D283" s="213"/>
      <c r="E283" s="213"/>
      <c r="F283" s="213"/>
      <c r="G283" s="228"/>
      <c r="H283" s="228"/>
    </row>
    <row r="284" spans="1:8" ht="15.75">
      <c r="A284" s="217" t="s">
        <v>421</v>
      </c>
      <c r="B284" s="213"/>
      <c r="C284" s="213"/>
      <c r="D284" s="213"/>
      <c r="E284" s="213"/>
      <c r="F284" s="213"/>
      <c r="G284" s="229">
        <f>SUM(G280:G283)</f>
        <v>27760976857</v>
      </c>
      <c r="H284" s="229">
        <f>SUM(H280:H283)</f>
        <v>147894504954</v>
      </c>
    </row>
    <row r="285" spans="1:8" ht="15.75">
      <c r="A285" s="217" t="s">
        <v>524</v>
      </c>
      <c r="B285" s="213"/>
      <c r="C285" s="213"/>
      <c r="D285" s="213"/>
      <c r="E285" s="213"/>
      <c r="F285" s="213"/>
      <c r="G285" s="222" t="s">
        <v>516</v>
      </c>
      <c r="H285" s="222" t="s">
        <v>231</v>
      </c>
    </row>
    <row r="286" spans="1:8" ht="14.25">
      <c r="A286" s="218" t="s">
        <v>525</v>
      </c>
      <c r="B286" s="213"/>
      <c r="C286" s="213"/>
      <c r="D286" s="213"/>
      <c r="E286" s="213"/>
      <c r="F286" s="213"/>
      <c r="G286" s="213"/>
      <c r="H286" s="213"/>
    </row>
    <row r="287" spans="1:8" ht="14.25">
      <c r="A287" s="218" t="s">
        <v>526</v>
      </c>
      <c r="B287" s="213"/>
      <c r="C287" s="213"/>
      <c r="D287" s="213"/>
      <c r="E287" s="213"/>
      <c r="F287" s="213"/>
      <c r="G287" s="213"/>
      <c r="H287" s="213"/>
    </row>
    <row r="288" spans="1:8" ht="14.25">
      <c r="A288" s="218" t="s">
        <v>527</v>
      </c>
      <c r="B288" s="213"/>
      <c r="C288" s="213"/>
      <c r="D288" s="213"/>
      <c r="E288" s="213"/>
      <c r="F288" s="213"/>
      <c r="G288" s="213"/>
      <c r="H288" s="213"/>
    </row>
    <row r="289" spans="1:8" ht="14.25">
      <c r="A289" s="218" t="s">
        <v>528</v>
      </c>
      <c r="B289" s="213"/>
      <c r="C289" s="213"/>
      <c r="D289" s="213"/>
      <c r="E289" s="213"/>
      <c r="F289" s="213"/>
      <c r="G289" s="213"/>
      <c r="H289" s="213"/>
    </row>
    <row r="290" spans="1:8" ht="14.25">
      <c r="A290" s="218" t="s">
        <v>529</v>
      </c>
      <c r="B290" s="213"/>
      <c r="C290" s="213"/>
      <c r="D290" s="213"/>
      <c r="E290" s="213"/>
      <c r="F290" s="213"/>
      <c r="G290" s="213"/>
      <c r="H290" s="213"/>
    </row>
    <row r="291" spans="1:8" ht="15.75">
      <c r="A291" s="217" t="s">
        <v>421</v>
      </c>
      <c r="B291" s="213"/>
      <c r="C291" s="213"/>
      <c r="D291" s="213"/>
      <c r="E291" s="213"/>
      <c r="F291" s="213"/>
      <c r="G291" s="213"/>
      <c r="H291" s="213"/>
    </row>
    <row r="292" spans="1:8" ht="15.75">
      <c r="A292" s="217" t="s">
        <v>530</v>
      </c>
      <c r="B292" s="213"/>
      <c r="C292" s="213"/>
      <c r="D292" s="213"/>
      <c r="E292" s="213"/>
      <c r="F292" s="213"/>
      <c r="G292" s="222" t="s">
        <v>516</v>
      </c>
      <c r="H292" s="222" t="s">
        <v>231</v>
      </c>
    </row>
    <row r="293" spans="1:8" ht="14.25">
      <c r="A293" s="218" t="s">
        <v>531</v>
      </c>
      <c r="B293" s="213"/>
      <c r="C293" s="213"/>
      <c r="D293" s="213"/>
      <c r="E293" s="228"/>
      <c r="F293" s="213"/>
      <c r="G293" s="228">
        <v>27070227106</v>
      </c>
      <c r="H293" s="228">
        <f>2724589002+140423330539+172801333+2119034544</f>
        <v>145439755418</v>
      </c>
    </row>
    <row r="294" spans="1:8" ht="14.25">
      <c r="A294" s="218" t="s">
        <v>532</v>
      </c>
      <c r="B294" s="213"/>
      <c r="C294" s="213"/>
      <c r="D294" s="213"/>
      <c r="E294" s="213"/>
      <c r="F294" s="213"/>
      <c r="G294" s="228">
        <f>557829278+26260572+106659901</f>
        <v>690749751</v>
      </c>
      <c r="H294" s="228">
        <v>2454749536</v>
      </c>
    </row>
    <row r="295" spans="1:8" ht="15.75">
      <c r="A295" s="217" t="s">
        <v>421</v>
      </c>
      <c r="B295" s="213"/>
      <c r="C295" s="213"/>
      <c r="D295" s="213"/>
      <c r="E295" s="213"/>
      <c r="F295" s="213"/>
      <c r="G295" s="229">
        <f>SUM(G293:G294)</f>
        <v>27760976857</v>
      </c>
      <c r="H295" s="229">
        <f>SUM(H293:H294)</f>
        <v>147894504954</v>
      </c>
    </row>
    <row r="296" spans="1:8" ht="15.75">
      <c r="A296" s="217" t="s">
        <v>533</v>
      </c>
      <c r="B296" s="213"/>
      <c r="C296" s="213"/>
      <c r="D296" s="213"/>
      <c r="E296" s="213"/>
      <c r="F296" s="213"/>
      <c r="G296" s="222" t="s">
        <v>516</v>
      </c>
      <c r="H296" s="222" t="s">
        <v>231</v>
      </c>
    </row>
    <row r="297" spans="1:8" ht="14.25">
      <c r="A297" s="218" t="s">
        <v>534</v>
      </c>
      <c r="B297" s="213"/>
      <c r="C297" s="213"/>
      <c r="D297" s="213"/>
      <c r="E297" s="213"/>
      <c r="F297" s="213"/>
      <c r="G297" s="228">
        <v>24644935791</v>
      </c>
      <c r="H297" s="228">
        <v>134499710692</v>
      </c>
    </row>
    <row r="298" spans="1:8" ht="14.25">
      <c r="A298" s="218" t="s">
        <v>535</v>
      </c>
      <c r="B298" s="213"/>
      <c r="C298" s="213"/>
      <c r="D298" s="213"/>
      <c r="E298" s="213"/>
      <c r="F298" s="213"/>
      <c r="G298" s="228"/>
      <c r="H298" s="228"/>
    </row>
    <row r="299" spans="1:8" ht="14.25">
      <c r="A299" s="218" t="s">
        <v>536</v>
      </c>
      <c r="B299" s="213"/>
      <c r="C299" s="213"/>
      <c r="D299" s="213"/>
      <c r="E299" s="213"/>
      <c r="F299" s="213"/>
      <c r="G299" s="228"/>
      <c r="H299" s="228"/>
    </row>
    <row r="300" spans="1:8" ht="14.25">
      <c r="A300" s="218" t="s">
        <v>537</v>
      </c>
      <c r="B300" s="213"/>
      <c r="C300" s="213"/>
      <c r="D300" s="213"/>
      <c r="E300" s="213"/>
      <c r="F300" s="213"/>
      <c r="G300" s="228"/>
      <c r="H300" s="228"/>
    </row>
    <row r="301" spans="1:8" ht="14.25">
      <c r="A301" s="218" t="s">
        <v>538</v>
      </c>
      <c r="B301" s="213"/>
      <c r="C301" s="213"/>
      <c r="D301" s="213"/>
      <c r="E301" s="213"/>
      <c r="F301" s="213"/>
      <c r="G301" s="228"/>
      <c r="H301" s="228"/>
    </row>
    <row r="302" spans="1:8" ht="14.25">
      <c r="A302" s="218" t="s">
        <v>539</v>
      </c>
      <c r="B302" s="213"/>
      <c r="C302" s="213"/>
      <c r="D302" s="213"/>
      <c r="E302" s="213"/>
      <c r="F302" s="213"/>
      <c r="G302" s="228"/>
      <c r="H302" s="228"/>
    </row>
    <row r="303" spans="1:8" ht="14.25">
      <c r="A303" s="218" t="s">
        <v>540</v>
      </c>
      <c r="B303" s="213"/>
      <c r="C303" s="213"/>
      <c r="D303" s="213"/>
      <c r="E303" s="213"/>
      <c r="F303" s="213"/>
      <c r="G303" s="228"/>
      <c r="H303" s="228"/>
    </row>
    <row r="304" spans="1:8" ht="15.75">
      <c r="A304" s="217" t="s">
        <v>421</v>
      </c>
      <c r="B304" s="213"/>
      <c r="C304" s="213"/>
      <c r="D304" s="213"/>
      <c r="E304" s="213"/>
      <c r="F304" s="213"/>
      <c r="G304" s="229">
        <f>SUM(G297:G303)</f>
        <v>24644935791</v>
      </c>
      <c r="H304" s="229">
        <f>SUM(H297:H303)</f>
        <v>134499710692</v>
      </c>
    </row>
    <row r="305" spans="1:8" ht="15.75">
      <c r="A305" s="217" t="s">
        <v>541</v>
      </c>
      <c r="B305" s="213"/>
      <c r="C305" s="213"/>
      <c r="D305" s="213"/>
      <c r="E305" s="213"/>
      <c r="F305" s="213"/>
      <c r="G305" s="222" t="s">
        <v>516</v>
      </c>
      <c r="H305" s="222" t="s">
        <v>231</v>
      </c>
    </row>
    <row r="306" spans="1:8" ht="14.25">
      <c r="A306" s="218" t="s">
        <v>542</v>
      </c>
      <c r="B306" s="213"/>
      <c r="C306" s="213"/>
      <c r="D306" s="213"/>
      <c r="E306" s="213"/>
      <c r="F306" s="213"/>
      <c r="G306" s="228">
        <v>10784852</v>
      </c>
      <c r="H306" s="228">
        <v>30935041</v>
      </c>
    </row>
    <row r="307" spans="1:8" ht="14.25">
      <c r="A307" s="218" t="s">
        <v>543</v>
      </c>
      <c r="B307" s="213"/>
      <c r="C307" s="213"/>
      <c r="D307" s="213"/>
      <c r="E307" s="213"/>
      <c r="F307" s="213"/>
      <c r="G307" s="228"/>
      <c r="H307" s="228"/>
    </row>
    <row r="308" spans="1:8" ht="14.25">
      <c r="A308" s="218" t="s">
        <v>544</v>
      </c>
      <c r="B308" s="213"/>
      <c r="C308" s="213"/>
      <c r="D308" s="213"/>
      <c r="E308" s="213"/>
      <c r="F308" s="213"/>
      <c r="G308" s="228"/>
      <c r="H308" s="228">
        <v>3959391</v>
      </c>
    </row>
    <row r="309" spans="1:8" ht="14.25">
      <c r="A309" s="218" t="s">
        <v>545</v>
      </c>
      <c r="B309" s="213"/>
      <c r="C309" s="213"/>
      <c r="D309" s="213"/>
      <c r="E309" s="213"/>
      <c r="F309" s="213"/>
      <c r="G309" s="228"/>
      <c r="H309" s="228"/>
    </row>
    <row r="310" spans="1:8" ht="14.25">
      <c r="A310" s="218" t="s">
        <v>546</v>
      </c>
      <c r="B310" s="213"/>
      <c r="C310" s="213"/>
      <c r="D310" s="213"/>
      <c r="E310" s="213"/>
      <c r="F310" s="213"/>
      <c r="G310" s="228"/>
      <c r="H310" s="228">
        <v>99153870</v>
      </c>
    </row>
    <row r="311" spans="1:8" ht="14.25">
      <c r="A311" s="218" t="s">
        <v>547</v>
      </c>
      <c r="B311" s="213"/>
      <c r="C311" s="213"/>
      <c r="D311" s="213"/>
      <c r="E311" s="213"/>
      <c r="F311" s="213"/>
      <c r="G311" s="228"/>
      <c r="H311" s="228"/>
    </row>
    <row r="312" spans="1:8" ht="14.25">
      <c r="A312" s="218" t="s">
        <v>548</v>
      </c>
      <c r="B312" s="213"/>
      <c r="C312" s="213"/>
      <c r="D312" s="213"/>
      <c r="E312" s="213"/>
      <c r="F312" s="213"/>
      <c r="G312" s="228"/>
      <c r="H312" s="228"/>
    </row>
    <row r="313" spans="1:8" ht="15.75">
      <c r="A313" s="217" t="s">
        <v>421</v>
      </c>
      <c r="B313" s="213"/>
      <c r="C313" s="213"/>
      <c r="D313" s="213"/>
      <c r="E313" s="213"/>
      <c r="F313" s="213"/>
      <c r="G313" s="229">
        <f>SUM(G306:G312)</f>
        <v>10784852</v>
      </c>
      <c r="H313" s="229">
        <f>SUM(H306:H312)</f>
        <v>134048302</v>
      </c>
    </row>
    <row r="314" spans="1:8" ht="15.75">
      <c r="A314" s="217" t="s">
        <v>549</v>
      </c>
      <c r="B314" s="213"/>
      <c r="C314" s="213"/>
      <c r="D314" s="213"/>
      <c r="E314" s="213"/>
      <c r="F314" s="213"/>
      <c r="G314" s="222" t="s">
        <v>516</v>
      </c>
      <c r="H314" s="222" t="s">
        <v>231</v>
      </c>
    </row>
    <row r="315" spans="1:8" ht="14.25">
      <c r="A315" s="213" t="s">
        <v>550</v>
      </c>
      <c r="B315" s="213"/>
      <c r="C315" s="213"/>
      <c r="D315" s="213"/>
      <c r="E315" s="213"/>
      <c r="F315" s="213"/>
      <c r="G315" s="228"/>
      <c r="H315" s="228"/>
    </row>
    <row r="316" spans="1:8" ht="14.25">
      <c r="A316" s="213" t="s">
        <v>551</v>
      </c>
      <c r="B316" s="213"/>
      <c r="C316" s="213"/>
      <c r="D316" s="213"/>
      <c r="E316" s="213"/>
      <c r="F316" s="213"/>
      <c r="G316" s="228"/>
      <c r="H316" s="228"/>
    </row>
    <row r="317" spans="1:8" ht="14.25">
      <c r="A317" s="213" t="s">
        <v>552</v>
      </c>
      <c r="B317" s="213"/>
      <c r="C317" s="213"/>
      <c r="D317" s="213"/>
      <c r="E317" s="213"/>
      <c r="F317" s="213"/>
      <c r="G317" s="228"/>
      <c r="H317" s="228"/>
    </row>
    <row r="318" spans="1:8" ht="14.25">
      <c r="A318" s="213" t="s">
        <v>553</v>
      </c>
      <c r="B318" s="213"/>
      <c r="C318" s="213"/>
      <c r="D318" s="213"/>
      <c r="E318" s="213"/>
      <c r="F318" s="213"/>
      <c r="G318" s="228"/>
      <c r="H318" s="228"/>
    </row>
    <row r="319" spans="1:8" ht="14.25">
      <c r="A319" s="213" t="s">
        <v>554</v>
      </c>
      <c r="B319" s="213"/>
      <c r="C319" s="213"/>
      <c r="D319" s="213"/>
      <c r="E319" s="213"/>
      <c r="F319" s="213"/>
      <c r="G319" s="228"/>
      <c r="H319" s="228"/>
    </row>
    <row r="320" spans="1:8" ht="14.25">
      <c r="A320" s="213" t="s">
        <v>555</v>
      </c>
      <c r="B320" s="213"/>
      <c r="C320" s="213"/>
      <c r="D320" s="213"/>
      <c r="E320" s="213"/>
      <c r="F320" s="213"/>
      <c r="G320" s="228">
        <v>36551216</v>
      </c>
      <c r="H320" s="228">
        <v>62312946</v>
      </c>
    </row>
    <row r="321" spans="1:8" ht="15.75">
      <c r="A321" s="217" t="s">
        <v>421</v>
      </c>
      <c r="B321" s="213"/>
      <c r="C321" s="213"/>
      <c r="D321" s="213"/>
      <c r="E321" s="213"/>
      <c r="F321" s="213"/>
      <c r="G321" s="229">
        <f>SUM(G315:G320)</f>
        <v>36551216</v>
      </c>
      <c r="H321" s="229">
        <f>SUM(H315:H320)</f>
        <v>62312946</v>
      </c>
    </row>
    <row r="322" spans="1:8" ht="15.75">
      <c r="A322" s="217"/>
      <c r="B322" s="213"/>
      <c r="C322" s="213"/>
      <c r="D322" s="213"/>
      <c r="E322" s="213"/>
      <c r="F322" s="213"/>
      <c r="G322" s="229"/>
      <c r="H322" s="229"/>
    </row>
    <row r="323" spans="1:8" ht="15.75">
      <c r="A323" s="217"/>
      <c r="B323" s="213"/>
      <c r="C323" s="213"/>
      <c r="D323" s="213"/>
      <c r="E323" s="213"/>
      <c r="F323" s="213"/>
      <c r="G323" s="229"/>
      <c r="H323" s="229"/>
    </row>
    <row r="324" spans="1:8" ht="15.75">
      <c r="A324" s="217" t="s">
        <v>556</v>
      </c>
      <c r="B324" s="213"/>
      <c r="C324" s="213"/>
      <c r="D324" s="213"/>
      <c r="E324" s="213"/>
      <c r="F324" s="213"/>
      <c r="G324" s="222" t="s">
        <v>516</v>
      </c>
      <c r="H324" s="222" t="s">
        <v>231</v>
      </c>
    </row>
    <row r="325" spans="1:8" ht="14.25">
      <c r="A325" s="213" t="s">
        <v>557</v>
      </c>
      <c r="B325" s="213"/>
      <c r="C325" s="213"/>
      <c r="D325" s="213"/>
      <c r="E325" s="213"/>
      <c r="F325" s="213"/>
      <c r="G325" s="228">
        <v>108794209</v>
      </c>
      <c r="H325" s="228">
        <v>560618707</v>
      </c>
    </row>
    <row r="326" spans="1:9" ht="14.25">
      <c r="A326" s="213" t="s">
        <v>558</v>
      </c>
      <c r="B326" s="213"/>
      <c r="C326" s="213"/>
      <c r="D326" s="213"/>
      <c r="E326" s="213"/>
      <c r="F326" s="213"/>
      <c r="G326" s="228"/>
      <c r="H326" s="422">
        <v>106977040</v>
      </c>
      <c r="I326" s="422"/>
    </row>
    <row r="327" spans="1:8" ht="14.25">
      <c r="A327" s="213" t="s">
        <v>559</v>
      </c>
      <c r="B327" s="213"/>
      <c r="C327" s="213"/>
      <c r="D327" s="213"/>
      <c r="E327" s="213"/>
      <c r="F327" s="213"/>
      <c r="G327" s="228"/>
      <c r="H327" s="228"/>
    </row>
    <row r="328" spans="1:8" ht="15.75">
      <c r="A328" s="213" t="s">
        <v>560</v>
      </c>
      <c r="B328" s="213"/>
      <c r="C328" s="213"/>
      <c r="D328" s="213"/>
      <c r="E328" s="213"/>
      <c r="F328" s="213"/>
      <c r="G328" s="229">
        <f>SUM(G325:G327)</f>
        <v>108794209</v>
      </c>
      <c r="H328" s="229">
        <f>SUM(H325:H327)</f>
        <v>667595747</v>
      </c>
    </row>
    <row r="329" spans="1:8" ht="15.75">
      <c r="A329" s="217" t="s">
        <v>561</v>
      </c>
      <c r="B329" s="213"/>
      <c r="C329" s="213"/>
      <c r="D329" s="213"/>
      <c r="E329" s="213"/>
      <c r="F329" s="213"/>
      <c r="G329" s="213"/>
      <c r="H329" s="213"/>
    </row>
    <row r="330" spans="1:8" ht="15.75">
      <c r="A330" s="217" t="s">
        <v>562</v>
      </c>
      <c r="B330" s="213"/>
      <c r="C330" s="213"/>
      <c r="D330" s="213"/>
      <c r="E330" s="213"/>
      <c r="F330" s="213"/>
      <c r="G330" s="222" t="s">
        <v>516</v>
      </c>
      <c r="H330" s="222" t="s">
        <v>231</v>
      </c>
    </row>
    <row r="331" spans="1:8" ht="14.25">
      <c r="A331" s="213" t="s">
        <v>563</v>
      </c>
      <c r="B331" s="213"/>
      <c r="C331" s="213"/>
      <c r="D331" s="213"/>
      <c r="E331" s="213"/>
      <c r="F331" s="213"/>
      <c r="G331" s="228">
        <v>15690185580</v>
      </c>
      <c r="H331" s="228">
        <v>98058892066</v>
      </c>
    </row>
    <row r="332" spans="1:8" ht="14.25">
      <c r="A332" s="213" t="s">
        <v>564</v>
      </c>
      <c r="B332" s="213"/>
      <c r="C332" s="213"/>
      <c r="D332" s="213"/>
      <c r="E332" s="213"/>
      <c r="F332" s="213"/>
      <c r="G332" s="228">
        <f>1262751971+293183527</f>
        <v>1555935498</v>
      </c>
      <c r="H332" s="228">
        <v>11344966049</v>
      </c>
    </row>
    <row r="333" spans="1:8" ht="14.25">
      <c r="A333" s="213" t="s">
        <v>565</v>
      </c>
      <c r="B333" s="213"/>
      <c r="C333" s="213"/>
      <c r="D333" s="213"/>
      <c r="E333" s="213"/>
      <c r="F333" s="213"/>
      <c r="G333" s="228">
        <f>449421669+3675928</f>
        <v>453097597</v>
      </c>
      <c r="H333" s="228">
        <f>2030466260+184878291</f>
        <v>2215344551</v>
      </c>
    </row>
    <row r="334" spans="1:8" ht="14.25">
      <c r="A334" s="213" t="s">
        <v>566</v>
      </c>
      <c r="B334" s="213"/>
      <c r="C334" s="213"/>
      <c r="D334" s="213"/>
      <c r="E334" s="213"/>
      <c r="F334" s="228"/>
      <c r="G334" s="228"/>
      <c r="H334" s="228"/>
    </row>
    <row r="335" spans="1:8" ht="14.25">
      <c r="A335" s="213" t="s">
        <v>567</v>
      </c>
      <c r="B335" s="213"/>
      <c r="C335" s="213"/>
      <c r="D335" s="213"/>
      <c r="E335" s="213"/>
      <c r="F335" s="228"/>
      <c r="G335" s="228">
        <f>27771761709-979147878-G333-G331-G332</f>
        <v>9093395156</v>
      </c>
      <c r="H335" s="228">
        <f>147894504954-111619202666-5640439281</f>
        <v>30634863007</v>
      </c>
    </row>
    <row r="336" spans="1:8" ht="15.75">
      <c r="A336" s="217" t="s">
        <v>421</v>
      </c>
      <c r="B336" s="213"/>
      <c r="C336" s="213"/>
      <c r="D336" s="213"/>
      <c r="E336" s="213"/>
      <c r="F336" s="213"/>
      <c r="G336" s="229">
        <f>SUM(G331:G335)</f>
        <v>26792613831</v>
      </c>
      <c r="H336" s="229">
        <f>SUM(H331:H335)</f>
        <v>142254065673</v>
      </c>
    </row>
    <row r="337" spans="1:8" ht="15.75">
      <c r="A337" s="217" t="s">
        <v>568</v>
      </c>
      <c r="B337" s="213"/>
      <c r="C337" s="213"/>
      <c r="D337" s="213"/>
      <c r="E337" s="213"/>
      <c r="F337" s="213"/>
      <c r="G337" s="222"/>
      <c r="H337" s="222"/>
    </row>
    <row r="338" spans="1:8" ht="15.75">
      <c r="A338" s="213" t="s">
        <v>569</v>
      </c>
      <c r="B338" s="213"/>
      <c r="C338" s="213"/>
      <c r="D338" s="213"/>
      <c r="E338" s="213"/>
      <c r="F338" s="213"/>
      <c r="G338" s="222"/>
      <c r="H338" s="222"/>
    </row>
    <row r="339" spans="1:8" ht="15.75">
      <c r="A339" s="217"/>
      <c r="B339" s="213"/>
      <c r="C339" s="213"/>
      <c r="D339" s="213"/>
      <c r="E339" s="213"/>
      <c r="F339" s="213"/>
      <c r="G339" s="222"/>
      <c r="H339" s="222"/>
    </row>
    <row r="340" spans="1:8" ht="15.75">
      <c r="A340" s="217"/>
      <c r="B340" s="213"/>
      <c r="C340" s="213"/>
      <c r="D340" s="213"/>
      <c r="E340" s="213"/>
      <c r="F340" s="213"/>
      <c r="G340" s="222"/>
      <c r="H340" s="222"/>
    </row>
    <row r="341" spans="1:8" ht="15.75">
      <c r="A341" s="217" t="s">
        <v>570</v>
      </c>
      <c r="B341" s="213"/>
      <c r="C341" s="213"/>
      <c r="D341" s="213"/>
      <c r="E341" s="213"/>
      <c r="F341" s="213"/>
      <c r="G341" s="213"/>
      <c r="H341" s="213"/>
    </row>
    <row r="342" spans="1:8" ht="15.75">
      <c r="A342" s="217"/>
      <c r="B342" s="213"/>
      <c r="C342" s="213"/>
      <c r="D342" s="213"/>
      <c r="E342" s="213"/>
      <c r="F342" s="213"/>
      <c r="G342" s="213"/>
      <c r="H342" s="213"/>
    </row>
    <row r="343" spans="1:8" ht="15.75">
      <c r="A343" s="217"/>
      <c r="B343" s="213"/>
      <c r="C343" s="213"/>
      <c r="D343" s="213"/>
      <c r="E343" s="213"/>
      <c r="F343" s="213"/>
      <c r="G343" s="213"/>
      <c r="H343" s="213"/>
    </row>
    <row r="344" spans="1:8" ht="14.25">
      <c r="A344" s="213"/>
      <c r="B344" s="213"/>
      <c r="C344" s="213"/>
      <c r="D344" s="213"/>
      <c r="E344" s="213"/>
      <c r="F344" s="213" t="s">
        <v>571</v>
      </c>
      <c r="G344" s="213"/>
      <c r="H344" s="213"/>
    </row>
    <row r="345" spans="1:8" ht="14.25">
      <c r="A345" s="213" t="s">
        <v>572</v>
      </c>
      <c r="B345" s="213"/>
      <c r="C345" s="213"/>
      <c r="D345" s="213"/>
      <c r="E345" s="213"/>
      <c r="F345" s="214" t="s">
        <v>573</v>
      </c>
      <c r="G345" s="214"/>
      <c r="H345" s="214"/>
    </row>
    <row r="346" spans="1:8" ht="14.25">
      <c r="A346" s="213"/>
      <c r="B346" s="213"/>
      <c r="C346" s="213"/>
      <c r="D346" s="213"/>
      <c r="E346" s="213"/>
      <c r="F346" s="214"/>
      <c r="G346" s="214"/>
      <c r="H346" s="214"/>
    </row>
    <row r="347" spans="1:8" ht="14.25">
      <c r="A347" s="213"/>
      <c r="B347" s="213"/>
      <c r="C347" s="213"/>
      <c r="D347" s="213"/>
      <c r="E347" s="213"/>
      <c r="F347" s="214"/>
      <c r="G347" s="214"/>
      <c r="H347" s="214"/>
    </row>
    <row r="348" spans="1:8" ht="14.25">
      <c r="A348" s="213"/>
      <c r="B348" s="213"/>
      <c r="C348" s="213"/>
      <c r="D348" s="213"/>
      <c r="E348" s="213"/>
      <c r="F348" s="213"/>
      <c r="G348" s="213"/>
      <c r="H348" s="213"/>
    </row>
    <row r="349" spans="1:8" ht="14.25">
      <c r="A349" s="213"/>
      <c r="B349" s="213"/>
      <c r="C349" s="213"/>
      <c r="D349" s="213"/>
      <c r="E349" s="213"/>
      <c r="F349" s="213"/>
      <c r="G349" s="213"/>
      <c r="H349" s="213"/>
    </row>
    <row r="350" spans="1:8" ht="14.25">
      <c r="A350" s="213" t="s">
        <v>574</v>
      </c>
      <c r="B350" s="213"/>
      <c r="C350" s="213"/>
      <c r="D350" s="213"/>
      <c r="E350" s="213"/>
      <c r="F350" s="213"/>
      <c r="G350" s="213"/>
      <c r="H350" s="213"/>
    </row>
    <row r="351" spans="1:8" ht="14.25">
      <c r="A351" s="214"/>
      <c r="B351" s="271"/>
      <c r="C351" s="271"/>
      <c r="D351" s="271"/>
      <c r="E351" s="271"/>
      <c r="F351" s="271"/>
      <c r="G351" s="271"/>
      <c r="H351" s="271"/>
    </row>
  </sheetData>
  <mergeCells count="2">
    <mergeCell ref="A5:H5"/>
    <mergeCell ref="A6:H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79">
      <selection activeCell="A9" sqref="A9"/>
    </sheetView>
  </sheetViews>
  <sheetFormatPr defaultColWidth="9.00390625" defaultRowHeight="12.75"/>
  <cols>
    <col min="1" max="1" width="32.875" style="0" customWidth="1"/>
    <col min="2" max="2" width="12.875" style="0" customWidth="1"/>
    <col min="3" max="3" width="12.25390625" style="0" customWidth="1"/>
    <col min="4" max="4" width="12.625" style="0" customWidth="1"/>
    <col min="5" max="5" width="11.625" style="0" customWidth="1"/>
    <col min="7" max="7" width="11.875" style="0" customWidth="1"/>
  </cols>
  <sheetData>
    <row r="1" spans="1:7" ht="15.75">
      <c r="A1" s="217" t="s">
        <v>575</v>
      </c>
      <c r="B1" s="213"/>
      <c r="C1" s="213"/>
      <c r="D1" s="213"/>
      <c r="E1" s="213"/>
      <c r="F1" s="213"/>
      <c r="G1" s="213"/>
    </row>
    <row r="2" spans="1:7" ht="57">
      <c r="A2" s="272" t="s">
        <v>576</v>
      </c>
      <c r="B2" s="273" t="s">
        <v>577</v>
      </c>
      <c r="C2" s="273" t="s">
        <v>578</v>
      </c>
      <c r="D2" s="273" t="s">
        <v>579</v>
      </c>
      <c r="E2" s="273" t="s">
        <v>580</v>
      </c>
      <c r="F2" s="273" t="s">
        <v>581</v>
      </c>
      <c r="G2" s="274" t="s">
        <v>582</v>
      </c>
    </row>
    <row r="3" spans="1:7" ht="15.75">
      <c r="A3" s="223" t="s">
        <v>583</v>
      </c>
      <c r="B3" s="275"/>
      <c r="C3" s="275"/>
      <c r="D3" s="275"/>
      <c r="E3" s="275"/>
      <c r="F3" s="275"/>
      <c r="G3" s="275"/>
    </row>
    <row r="4" spans="1:7" ht="14.25">
      <c r="A4" s="276" t="s">
        <v>584</v>
      </c>
      <c r="B4" s="277">
        <v>6390393845</v>
      </c>
      <c r="C4" s="277">
        <v>8435616683</v>
      </c>
      <c r="D4" s="277">
        <v>1708655325</v>
      </c>
      <c r="E4" s="277">
        <v>422525745</v>
      </c>
      <c r="F4" s="277"/>
      <c r="G4" s="277">
        <f>SUM(B4:F4)</f>
        <v>16957191598</v>
      </c>
    </row>
    <row r="5" spans="1:7" ht="14.25">
      <c r="A5" s="278" t="s">
        <v>585</v>
      </c>
      <c r="B5" s="277">
        <v>295023000</v>
      </c>
      <c r="C5" s="277"/>
      <c r="D5" s="279"/>
      <c r="E5" s="277"/>
      <c r="F5" s="277"/>
      <c r="G5" s="277">
        <f>SUM(B5:F5)</f>
        <v>295023000</v>
      </c>
    </row>
    <row r="6" spans="1:7" ht="14.25">
      <c r="A6" s="278" t="s">
        <v>586</v>
      </c>
      <c r="B6" s="277"/>
      <c r="C6" s="277"/>
      <c r="D6" s="277"/>
      <c r="E6" s="277"/>
      <c r="F6" s="277"/>
      <c r="G6" s="277"/>
    </row>
    <row r="7" spans="1:7" ht="14.25">
      <c r="A7" s="278" t="s">
        <v>587</v>
      </c>
      <c r="B7" s="277"/>
      <c r="C7" s="277"/>
      <c r="D7" s="277"/>
      <c r="E7" s="277"/>
      <c r="F7" s="277"/>
      <c r="G7" s="277">
        <f>B7+C7+D7+E7</f>
        <v>0</v>
      </c>
    </row>
    <row r="8" spans="1:7" ht="14.25">
      <c r="A8" s="278" t="s">
        <v>588</v>
      </c>
      <c r="B8" s="277"/>
      <c r="C8" s="277"/>
      <c r="D8" s="277"/>
      <c r="E8" s="277"/>
      <c r="F8" s="277"/>
      <c r="G8" s="277"/>
    </row>
    <row r="9" spans="1:7" ht="14.25">
      <c r="A9" s="278" t="s">
        <v>589</v>
      </c>
      <c r="B9" s="277"/>
      <c r="C9" s="277"/>
      <c r="D9" s="277"/>
      <c r="E9" s="277"/>
      <c r="F9" s="277"/>
      <c r="G9" s="277"/>
    </row>
    <row r="10" spans="1:7" ht="14.25">
      <c r="A10" s="278" t="s">
        <v>590</v>
      </c>
      <c r="B10" s="280"/>
      <c r="C10" s="280"/>
      <c r="D10" s="280"/>
      <c r="E10" s="280"/>
      <c r="F10" s="280"/>
      <c r="G10" s="277"/>
    </row>
    <row r="11" spans="1:7" ht="14.25">
      <c r="A11" s="276" t="s">
        <v>591</v>
      </c>
      <c r="B11" s="280">
        <f>SUM(B4:B10)</f>
        <v>6685416845</v>
      </c>
      <c r="C11" s="280">
        <f>SUM(C4:C10)</f>
        <v>8435616683</v>
      </c>
      <c r="D11" s="280">
        <f>SUM(D4:D10)</f>
        <v>1708655325</v>
      </c>
      <c r="E11" s="280">
        <f>SUM(E4:E10)</f>
        <v>422525745</v>
      </c>
      <c r="F11" s="280"/>
      <c r="G11" s="280">
        <f>SUM(G4:G10)</f>
        <v>17252214598</v>
      </c>
    </row>
    <row r="12" spans="1:7" ht="15.75">
      <c r="A12" s="281" t="s">
        <v>592</v>
      </c>
      <c r="B12" s="280"/>
      <c r="C12" s="280"/>
      <c r="D12" s="280"/>
      <c r="E12" s="280"/>
      <c r="F12" s="280"/>
      <c r="G12" s="277"/>
    </row>
    <row r="13" spans="1:7" ht="14.25">
      <c r="A13" s="276" t="s">
        <v>584</v>
      </c>
      <c r="B13" s="280">
        <v>3491374500</v>
      </c>
      <c r="C13" s="280">
        <v>7065667239</v>
      </c>
      <c r="D13" s="280">
        <v>827336165</v>
      </c>
      <c r="E13" s="280">
        <v>192536170</v>
      </c>
      <c r="F13" s="280"/>
      <c r="G13" s="277">
        <f>SUM(B13:F13)</f>
        <v>11576914074</v>
      </c>
    </row>
    <row r="14" spans="1:7" ht="14.25">
      <c r="A14" s="278" t="s">
        <v>593</v>
      </c>
      <c r="B14" s="280">
        <f>728004050/4</f>
        <v>182001012.5</v>
      </c>
      <c r="C14" s="280">
        <f>700519028/4</f>
        <v>175129757</v>
      </c>
      <c r="D14" s="280">
        <f>369163599/4</f>
        <v>92290899.75</v>
      </c>
      <c r="E14" s="280">
        <v>3675928</v>
      </c>
      <c r="F14" s="280"/>
      <c r="G14" s="277">
        <f>SUM(B14:F14)</f>
        <v>453097597.25</v>
      </c>
    </row>
    <row r="15" spans="1:7" ht="14.25">
      <c r="A15" s="278" t="s">
        <v>587</v>
      </c>
      <c r="B15" s="280"/>
      <c r="C15" s="280"/>
      <c r="D15" s="280"/>
      <c r="E15" s="280"/>
      <c r="F15" s="280"/>
      <c r="G15" s="277"/>
    </row>
    <row r="16" spans="1:7" ht="14.25">
      <c r="A16" s="278" t="s">
        <v>594</v>
      </c>
      <c r="B16" s="280"/>
      <c r="C16" s="280"/>
      <c r="D16" s="280"/>
      <c r="E16" s="280"/>
      <c r="F16" s="280"/>
      <c r="G16" s="280"/>
    </row>
    <row r="17" spans="1:7" ht="14.25">
      <c r="A17" s="278" t="s">
        <v>589</v>
      </c>
      <c r="B17" s="280"/>
      <c r="C17" s="280"/>
      <c r="D17" s="280"/>
      <c r="E17" s="280"/>
      <c r="F17" s="280"/>
      <c r="G17" s="280"/>
    </row>
    <row r="18" spans="1:7" ht="14.25">
      <c r="A18" s="278" t="s">
        <v>590</v>
      </c>
      <c r="B18" s="280"/>
      <c r="C18" s="280"/>
      <c r="D18" s="280"/>
      <c r="E18" s="280"/>
      <c r="F18" s="280"/>
      <c r="G18" s="280"/>
    </row>
    <row r="19" spans="1:7" ht="14.25">
      <c r="A19" s="276" t="s">
        <v>591</v>
      </c>
      <c r="B19" s="280">
        <f>B13+B14</f>
        <v>3673375512.5</v>
      </c>
      <c r="C19" s="280">
        <f>C13+C14</f>
        <v>7240796996</v>
      </c>
      <c r="D19" s="280">
        <f>D13+D14</f>
        <v>919627064.75</v>
      </c>
      <c r="E19" s="280">
        <f>E13+E14</f>
        <v>196212098</v>
      </c>
      <c r="F19" s="280"/>
      <c r="G19" s="280">
        <f>G13+G14</f>
        <v>12030011671.25</v>
      </c>
    </row>
    <row r="20" spans="1:7" ht="15.75">
      <c r="A20" s="282" t="s">
        <v>595</v>
      </c>
      <c r="B20" s="280"/>
      <c r="C20" s="280"/>
      <c r="D20" s="280"/>
      <c r="E20" s="280"/>
      <c r="F20" s="280"/>
      <c r="G20" s="280"/>
    </row>
    <row r="21" spans="1:7" ht="14.25">
      <c r="A21" s="278" t="s">
        <v>596</v>
      </c>
      <c r="B21" s="280">
        <f>B4-B13</f>
        <v>2899019345</v>
      </c>
      <c r="C21" s="280">
        <f>C4-C13</f>
        <v>1369949444</v>
      </c>
      <c r="D21" s="280">
        <f>D4-D13</f>
        <v>881319160</v>
      </c>
      <c r="E21" s="280">
        <f>E4-E13</f>
        <v>229989575</v>
      </c>
      <c r="F21" s="280"/>
      <c r="G21" s="280">
        <f>B21+C21+D21+E21</f>
        <v>5380277524</v>
      </c>
    </row>
    <row r="22" spans="1:7" ht="14.25">
      <c r="A22" s="283" t="s">
        <v>597</v>
      </c>
      <c r="B22" s="284">
        <f>B11-B19</f>
        <v>3012041332.5</v>
      </c>
      <c r="C22" s="284">
        <f>C11-C19</f>
        <v>1194819687</v>
      </c>
      <c r="D22" s="284">
        <f>D11-D19</f>
        <v>789028260.25</v>
      </c>
      <c r="E22" s="284">
        <f>E11-E19</f>
        <v>226313647</v>
      </c>
      <c r="F22" s="284"/>
      <c r="G22" s="284">
        <f>B22+C22+D22+E22</f>
        <v>5222202926.75</v>
      </c>
    </row>
    <row r="23" spans="1:7" ht="14.25">
      <c r="A23" s="285" t="s">
        <v>598</v>
      </c>
      <c r="B23" s="213"/>
      <c r="C23" s="213"/>
      <c r="D23" s="213"/>
      <c r="E23" s="213"/>
      <c r="F23" s="213"/>
      <c r="G23" s="213"/>
    </row>
    <row r="24" spans="1:7" ht="14.25">
      <c r="A24" s="285" t="s">
        <v>599</v>
      </c>
      <c r="B24" s="213"/>
      <c r="C24" s="213"/>
      <c r="D24" s="213"/>
      <c r="E24" s="213"/>
      <c r="F24" s="213"/>
      <c r="G24" s="213"/>
    </row>
    <row r="25" spans="1:7" ht="14.25">
      <c r="A25" s="285" t="s">
        <v>600</v>
      </c>
      <c r="B25" s="213"/>
      <c r="C25" s="213"/>
      <c r="D25" s="213"/>
      <c r="E25" s="213"/>
      <c r="F25" s="213"/>
      <c r="G25" s="213"/>
    </row>
    <row r="26" spans="1:7" ht="14.25">
      <c r="A26" s="285" t="s">
        <v>601</v>
      </c>
      <c r="B26" s="213"/>
      <c r="C26" s="213"/>
      <c r="D26" s="213"/>
      <c r="E26" s="213"/>
      <c r="F26" s="213"/>
      <c r="G26" s="213"/>
    </row>
    <row r="27" spans="1:7" ht="15.75">
      <c r="A27" s="286" t="s">
        <v>602</v>
      </c>
      <c r="B27" s="213"/>
      <c r="C27" s="213"/>
      <c r="D27" s="213"/>
      <c r="E27" s="213"/>
      <c r="F27" s="213"/>
      <c r="G27" s="213"/>
    </row>
    <row r="28" spans="1:7" ht="42.75">
      <c r="A28" s="274" t="s">
        <v>603</v>
      </c>
      <c r="B28" s="273" t="s">
        <v>578</v>
      </c>
      <c r="C28" s="273" t="s">
        <v>604</v>
      </c>
      <c r="D28" s="273" t="s">
        <v>580</v>
      </c>
      <c r="E28" s="273" t="s">
        <v>581</v>
      </c>
      <c r="F28" s="335" t="s">
        <v>605</v>
      </c>
      <c r="G28" s="288"/>
    </row>
    <row r="29" spans="1:7" ht="14.25">
      <c r="A29" s="289" t="s">
        <v>606</v>
      </c>
      <c r="B29" s="290"/>
      <c r="C29" s="290"/>
      <c r="D29" s="290"/>
      <c r="E29" s="291"/>
      <c r="F29" s="292"/>
      <c r="G29" s="293"/>
    </row>
    <row r="30" spans="1:7" ht="14.25">
      <c r="A30" s="294" t="s">
        <v>584</v>
      </c>
      <c r="B30" s="295"/>
      <c r="C30" s="295"/>
      <c r="D30" s="295"/>
      <c r="E30" s="296"/>
      <c r="F30" s="297"/>
      <c r="G30" s="298"/>
    </row>
    <row r="31" spans="1:7" ht="14.25">
      <c r="A31" s="299" t="s">
        <v>607</v>
      </c>
      <c r="B31" s="295"/>
      <c r="C31" s="295"/>
      <c r="D31" s="295"/>
      <c r="E31" s="296"/>
      <c r="F31" s="297"/>
      <c r="G31" s="298"/>
    </row>
    <row r="32" spans="1:7" ht="14.25">
      <c r="A32" s="299" t="s">
        <v>608</v>
      </c>
      <c r="B32" s="295"/>
      <c r="C32" s="295"/>
      <c r="D32" s="295"/>
      <c r="E32" s="296"/>
      <c r="F32" s="297"/>
      <c r="G32" s="298"/>
    </row>
    <row r="33" spans="1:7" ht="14.25">
      <c r="A33" s="299" t="s">
        <v>609</v>
      </c>
      <c r="B33" s="295"/>
      <c r="C33" s="295"/>
      <c r="D33" s="295"/>
      <c r="E33" s="296"/>
      <c r="F33" s="297"/>
      <c r="G33" s="298"/>
    </row>
    <row r="34" spans="1:7" ht="14.25">
      <c r="A34" s="294" t="s">
        <v>591</v>
      </c>
      <c r="B34" s="295"/>
      <c r="C34" s="295"/>
      <c r="D34" s="295"/>
      <c r="E34" s="296"/>
      <c r="F34" s="297"/>
      <c r="G34" s="298"/>
    </row>
    <row r="35" spans="1:7" ht="15.75">
      <c r="A35" s="300" t="s">
        <v>592</v>
      </c>
      <c r="B35" s="295"/>
      <c r="C35" s="295"/>
      <c r="D35" s="295"/>
      <c r="E35" s="296"/>
      <c r="F35" s="297"/>
      <c r="G35" s="298"/>
    </row>
    <row r="36" spans="1:7" ht="14.25">
      <c r="A36" s="294" t="s">
        <v>584</v>
      </c>
      <c r="B36" s="295"/>
      <c r="C36" s="295"/>
      <c r="D36" s="295"/>
      <c r="E36" s="296"/>
      <c r="F36" s="297"/>
      <c r="G36" s="298"/>
    </row>
    <row r="37" spans="1:7" ht="14.25">
      <c r="A37" s="301" t="s">
        <v>610</v>
      </c>
      <c r="B37" s="295"/>
      <c r="C37" s="295"/>
      <c r="D37" s="295"/>
      <c r="E37" s="296"/>
      <c r="F37" s="297"/>
      <c r="G37" s="298"/>
    </row>
    <row r="38" spans="1:7" ht="14.25">
      <c r="A38" s="301" t="s">
        <v>608</v>
      </c>
      <c r="B38" s="295"/>
      <c r="C38" s="295"/>
      <c r="D38" s="295"/>
      <c r="E38" s="296"/>
      <c r="F38" s="297"/>
      <c r="G38" s="298"/>
    </row>
    <row r="39" spans="1:7" ht="14.25">
      <c r="A39" s="301" t="s">
        <v>609</v>
      </c>
      <c r="B39" s="295"/>
      <c r="C39" s="295"/>
      <c r="D39" s="295"/>
      <c r="E39" s="296"/>
      <c r="F39" s="297"/>
      <c r="G39" s="298"/>
    </row>
    <row r="40" spans="1:7" ht="14.25">
      <c r="A40" s="294" t="s">
        <v>591</v>
      </c>
      <c r="B40" s="295"/>
      <c r="C40" s="295"/>
      <c r="D40" s="295"/>
      <c r="E40" s="296"/>
      <c r="F40" s="297"/>
      <c r="G40" s="298"/>
    </row>
    <row r="41" spans="1:7" ht="15.75">
      <c r="A41" s="302" t="s">
        <v>611</v>
      </c>
      <c r="B41" s="295"/>
      <c r="C41" s="295"/>
      <c r="D41" s="295"/>
      <c r="E41" s="296"/>
      <c r="F41" s="297"/>
      <c r="G41" s="298"/>
    </row>
    <row r="42" spans="1:7" ht="14.25">
      <c r="A42" s="303" t="s">
        <v>596</v>
      </c>
      <c r="B42" s="295"/>
      <c r="C42" s="295"/>
      <c r="D42" s="295"/>
      <c r="E42" s="296"/>
      <c r="F42" s="297"/>
      <c r="G42" s="298"/>
    </row>
    <row r="43" spans="1:7" ht="14.25">
      <c r="A43" s="304" t="s">
        <v>597</v>
      </c>
      <c r="B43" s="305"/>
      <c r="C43" s="305"/>
      <c r="D43" s="305"/>
      <c r="E43" s="306"/>
      <c r="F43" s="307"/>
      <c r="G43" s="308"/>
    </row>
    <row r="44" spans="1:7" ht="15.75">
      <c r="A44" s="217" t="s">
        <v>612</v>
      </c>
      <c r="B44" s="213"/>
      <c r="C44" s="213"/>
      <c r="D44" s="213"/>
      <c r="E44" s="213"/>
      <c r="F44" s="213"/>
      <c r="G44" s="213"/>
    </row>
    <row r="45" spans="1:7" ht="42.75">
      <c r="A45" s="274" t="s">
        <v>576</v>
      </c>
      <c r="B45" s="273" t="s">
        <v>613</v>
      </c>
      <c r="C45" s="273" t="s">
        <v>614</v>
      </c>
      <c r="D45" s="273" t="s">
        <v>615</v>
      </c>
      <c r="E45" s="273" t="s">
        <v>616</v>
      </c>
      <c r="F45" s="273" t="s">
        <v>617</v>
      </c>
      <c r="G45" s="273" t="s">
        <v>605</v>
      </c>
    </row>
    <row r="46" spans="1:7" ht="15.75">
      <c r="A46" s="309" t="s">
        <v>583</v>
      </c>
      <c r="B46" s="310"/>
      <c r="C46" s="310"/>
      <c r="D46" s="310"/>
      <c r="E46" s="310"/>
      <c r="F46" s="310"/>
      <c r="G46" s="310"/>
    </row>
    <row r="47" spans="1:7" ht="15.75">
      <c r="A47" s="281" t="s">
        <v>584</v>
      </c>
      <c r="B47" s="311"/>
      <c r="C47" s="311"/>
      <c r="D47" s="311"/>
      <c r="E47" s="311"/>
      <c r="F47" s="311"/>
      <c r="G47" s="311"/>
    </row>
    <row r="48" spans="1:7" ht="14.25">
      <c r="A48" s="278" t="s">
        <v>618</v>
      </c>
      <c r="B48" s="311"/>
      <c r="C48" s="311"/>
      <c r="D48" s="311"/>
      <c r="E48" s="311"/>
      <c r="F48" s="311"/>
      <c r="G48" s="311"/>
    </row>
    <row r="49" spans="1:7" ht="14.25">
      <c r="A49" s="312" t="s">
        <v>619</v>
      </c>
      <c r="B49" s="311"/>
      <c r="C49" s="311"/>
      <c r="D49" s="311"/>
      <c r="E49" s="311"/>
      <c r="F49" s="311"/>
      <c r="G49" s="311"/>
    </row>
    <row r="50" spans="1:7" ht="14.25">
      <c r="A50" s="312" t="s">
        <v>620</v>
      </c>
      <c r="B50" s="311"/>
      <c r="C50" s="311"/>
      <c r="D50" s="311"/>
      <c r="E50" s="311"/>
      <c r="F50" s="311"/>
      <c r="G50" s="311"/>
    </row>
    <row r="51" spans="1:7" ht="14.25">
      <c r="A51" s="312" t="s">
        <v>587</v>
      </c>
      <c r="B51" s="311"/>
      <c r="C51" s="311"/>
      <c r="D51" s="311"/>
      <c r="E51" s="311"/>
      <c r="F51" s="311"/>
      <c r="G51" s="311"/>
    </row>
    <row r="52" spans="1:7" ht="14.25">
      <c r="A52" s="312" t="s">
        <v>589</v>
      </c>
      <c r="B52" s="311"/>
      <c r="C52" s="311"/>
      <c r="D52" s="311"/>
      <c r="E52" s="311"/>
      <c r="F52" s="311"/>
      <c r="G52" s="311"/>
    </row>
    <row r="53" spans="1:7" ht="15.75">
      <c r="A53" s="281" t="s">
        <v>591</v>
      </c>
      <c r="B53" s="311"/>
      <c r="C53" s="311"/>
      <c r="D53" s="311"/>
      <c r="E53" s="311"/>
      <c r="F53" s="311"/>
      <c r="G53" s="311"/>
    </row>
    <row r="54" spans="1:7" ht="15.75">
      <c r="A54" s="313" t="s">
        <v>592</v>
      </c>
      <c r="B54" s="311"/>
      <c r="C54" s="311"/>
      <c r="D54" s="311"/>
      <c r="E54" s="311"/>
      <c r="F54" s="311"/>
      <c r="G54" s="311"/>
    </row>
    <row r="55" spans="1:7" ht="14.25">
      <c r="A55" s="276" t="s">
        <v>584</v>
      </c>
      <c r="B55" s="311"/>
      <c r="C55" s="311"/>
      <c r="D55" s="311"/>
      <c r="E55" s="311"/>
      <c r="F55" s="311"/>
      <c r="G55" s="311"/>
    </row>
    <row r="56" spans="1:7" ht="14.25">
      <c r="A56" s="312" t="s">
        <v>593</v>
      </c>
      <c r="B56" s="311"/>
      <c r="C56" s="311"/>
      <c r="D56" s="311"/>
      <c r="E56" s="311"/>
      <c r="F56" s="311"/>
      <c r="G56" s="311"/>
    </row>
    <row r="57" spans="1:7" ht="14.25">
      <c r="A57" s="312" t="s">
        <v>589</v>
      </c>
      <c r="B57" s="311"/>
      <c r="C57" s="311"/>
      <c r="D57" s="311"/>
      <c r="E57" s="311"/>
      <c r="F57" s="311"/>
      <c r="G57" s="311"/>
    </row>
    <row r="58" spans="1:7" ht="14.25">
      <c r="A58" s="312" t="s">
        <v>590</v>
      </c>
      <c r="B58" s="311"/>
      <c r="C58" s="311"/>
      <c r="D58" s="311"/>
      <c r="E58" s="311"/>
      <c r="F58" s="311"/>
      <c r="G58" s="311"/>
    </row>
    <row r="59" spans="1:7" ht="14.25">
      <c r="A59" s="276" t="s">
        <v>591</v>
      </c>
      <c r="B59" s="311"/>
      <c r="C59" s="311"/>
      <c r="D59" s="311"/>
      <c r="E59" s="311"/>
      <c r="F59" s="311"/>
      <c r="G59" s="311"/>
    </row>
    <row r="60" spans="1:7" ht="15.75">
      <c r="A60" s="282" t="s">
        <v>621</v>
      </c>
      <c r="B60" s="311"/>
      <c r="C60" s="311"/>
      <c r="D60" s="311"/>
      <c r="E60" s="311"/>
      <c r="F60" s="311"/>
      <c r="G60" s="311"/>
    </row>
    <row r="61" spans="1:7" ht="14.25">
      <c r="A61" s="278" t="s">
        <v>596</v>
      </c>
      <c r="B61" s="311"/>
      <c r="C61" s="311"/>
      <c r="D61" s="311"/>
      <c r="E61" s="311"/>
      <c r="F61" s="311"/>
      <c r="G61" s="311"/>
    </row>
    <row r="62" spans="1:7" ht="14.25">
      <c r="A62" s="283" t="s">
        <v>597</v>
      </c>
      <c r="B62" s="314"/>
      <c r="C62" s="314"/>
      <c r="D62" s="314"/>
      <c r="E62" s="314"/>
      <c r="F62" s="314"/>
      <c r="G62" s="314"/>
    </row>
    <row r="63" spans="1:7" ht="14.25">
      <c r="A63" s="213" t="s">
        <v>622</v>
      </c>
      <c r="B63" s="213"/>
      <c r="C63" s="213"/>
      <c r="D63" s="213"/>
      <c r="E63" s="213"/>
      <c r="F63" s="213"/>
      <c r="G63" s="213"/>
    </row>
    <row r="64" spans="1:6" ht="15.75">
      <c r="A64" s="217" t="s">
        <v>623</v>
      </c>
      <c r="B64" s="213"/>
      <c r="C64" s="213"/>
      <c r="D64" s="213"/>
      <c r="E64" s="213"/>
      <c r="F64" s="213"/>
    </row>
    <row r="65" spans="1:6" ht="14.25">
      <c r="A65" s="213" t="s">
        <v>624</v>
      </c>
      <c r="B65" s="213"/>
      <c r="C65" s="213"/>
      <c r="D65" s="213"/>
      <c r="E65" s="213"/>
      <c r="F65" s="213"/>
    </row>
    <row r="66" spans="1:6" ht="14.25">
      <c r="A66" s="213" t="s">
        <v>625</v>
      </c>
      <c r="B66" s="213"/>
      <c r="C66" s="213"/>
      <c r="D66" s="213"/>
      <c r="E66" s="213"/>
      <c r="F66" s="213"/>
    </row>
    <row r="67" spans="1:6" ht="14.25">
      <c r="A67" s="315" t="s">
        <v>626</v>
      </c>
      <c r="B67" s="213"/>
      <c r="C67" s="213"/>
      <c r="D67" s="213"/>
      <c r="E67" s="213"/>
      <c r="F67" s="213"/>
    </row>
    <row r="68" spans="1:6" ht="14.25">
      <c r="A68" s="315" t="s">
        <v>626</v>
      </c>
      <c r="B68" s="213"/>
      <c r="C68" s="213"/>
      <c r="D68" s="213"/>
      <c r="E68" s="213"/>
      <c r="F68" s="213"/>
    </row>
    <row r="69" spans="1:6" ht="15.75">
      <c r="A69" s="217" t="s">
        <v>627</v>
      </c>
      <c r="B69" s="213"/>
      <c r="C69" s="213"/>
      <c r="D69" s="213"/>
      <c r="E69" s="213"/>
      <c r="F69" s="213"/>
    </row>
    <row r="70" spans="1:7" ht="28.5">
      <c r="A70" s="316" t="s">
        <v>576</v>
      </c>
      <c r="B70" s="317"/>
      <c r="C70" s="288" t="s">
        <v>628</v>
      </c>
      <c r="D70" s="319" t="s">
        <v>629</v>
      </c>
      <c r="E70" s="319" t="s">
        <v>630</v>
      </c>
      <c r="F70" s="335" t="s">
        <v>631</v>
      </c>
      <c r="G70" s="288"/>
    </row>
    <row r="71" spans="1:7" ht="15.75">
      <c r="A71" s="320" t="s">
        <v>632</v>
      </c>
      <c r="B71" s="321"/>
      <c r="C71" s="321"/>
      <c r="D71" s="322"/>
      <c r="E71" s="322"/>
      <c r="F71" s="323"/>
      <c r="G71" s="324"/>
    </row>
    <row r="72" spans="1:7" ht="14.25">
      <c r="A72" s="325" t="s">
        <v>633</v>
      </c>
      <c r="B72" s="326"/>
      <c r="C72" s="295"/>
      <c r="D72" s="295"/>
      <c r="E72" s="295"/>
      <c r="F72" s="327"/>
      <c r="G72" s="328"/>
    </row>
    <row r="73" spans="1:7" ht="14.25">
      <c r="A73" s="325" t="s">
        <v>634</v>
      </c>
      <c r="B73" s="326"/>
      <c r="C73" s="295"/>
      <c r="D73" s="295"/>
      <c r="E73" s="295"/>
      <c r="F73" s="327"/>
      <c r="G73" s="328"/>
    </row>
    <row r="74" spans="1:7" ht="14.25">
      <c r="A74" s="325" t="s">
        <v>635</v>
      </c>
      <c r="B74" s="326"/>
      <c r="C74" s="295"/>
      <c r="D74" s="295"/>
      <c r="E74" s="295"/>
      <c r="F74" s="327"/>
      <c r="G74" s="328"/>
    </row>
    <row r="75" spans="1:7" ht="14.25">
      <c r="A75" s="325" t="s">
        <v>636</v>
      </c>
      <c r="B75" s="326"/>
      <c r="C75" s="295"/>
      <c r="D75" s="295"/>
      <c r="E75" s="295"/>
      <c r="F75" s="327"/>
      <c r="G75" s="328"/>
    </row>
    <row r="76" spans="1:7" ht="15.75">
      <c r="A76" s="329" t="s">
        <v>592</v>
      </c>
      <c r="B76" s="330"/>
      <c r="C76" s="295"/>
      <c r="D76" s="295"/>
      <c r="E76" s="295"/>
      <c r="F76" s="327"/>
      <c r="G76" s="328"/>
    </row>
    <row r="77" spans="1:7" ht="14.25">
      <c r="A77" s="325" t="s">
        <v>633</v>
      </c>
      <c r="B77" s="326"/>
      <c r="C77" s="295"/>
      <c r="D77" s="295"/>
      <c r="E77" s="295"/>
      <c r="F77" s="327"/>
      <c r="G77" s="328"/>
    </row>
    <row r="78" spans="1:7" ht="14.25">
      <c r="A78" s="325" t="s">
        <v>634</v>
      </c>
      <c r="B78" s="326"/>
      <c r="C78" s="295"/>
      <c r="D78" s="295"/>
      <c r="E78" s="295"/>
      <c r="F78" s="327"/>
      <c r="G78" s="328"/>
    </row>
    <row r="79" spans="1:7" ht="14.25">
      <c r="A79" s="325" t="s">
        <v>637</v>
      </c>
      <c r="B79" s="326"/>
      <c r="C79" s="295"/>
      <c r="D79" s="295"/>
      <c r="E79" s="295"/>
      <c r="F79" s="327"/>
      <c r="G79" s="328"/>
    </row>
    <row r="80" spans="1:7" ht="14.25">
      <c r="A80" s="325" t="s">
        <v>636</v>
      </c>
      <c r="B80" s="298"/>
      <c r="C80" s="295"/>
      <c r="D80" s="295"/>
      <c r="E80" s="295"/>
      <c r="F80" s="327"/>
      <c r="G80" s="328"/>
    </row>
    <row r="81" spans="1:7" ht="15.75">
      <c r="A81" s="329" t="s">
        <v>638</v>
      </c>
      <c r="B81" s="330"/>
      <c r="C81" s="295"/>
      <c r="D81" s="295"/>
      <c r="E81" s="295"/>
      <c r="F81" s="327"/>
      <c r="G81" s="328"/>
    </row>
    <row r="82" spans="1:7" ht="14.25">
      <c r="A82" s="325" t="s">
        <v>633</v>
      </c>
      <c r="B82" s="326"/>
      <c r="C82" s="295"/>
      <c r="D82" s="295"/>
      <c r="E82" s="295"/>
      <c r="F82" s="327"/>
      <c r="G82" s="328"/>
    </row>
    <row r="83" spans="1:7" ht="14.25">
      <c r="A83" s="325" t="s">
        <v>634</v>
      </c>
      <c r="B83" s="326"/>
      <c r="C83" s="295"/>
      <c r="D83" s="295"/>
      <c r="E83" s="295"/>
      <c r="F83" s="327"/>
      <c r="G83" s="328"/>
    </row>
    <row r="84" spans="1:7" ht="14.25">
      <c r="A84" s="325" t="s">
        <v>635</v>
      </c>
      <c r="B84" s="326"/>
      <c r="C84" s="295"/>
      <c r="D84" s="295"/>
      <c r="E84" s="295"/>
      <c r="F84" s="327"/>
      <c r="G84" s="328"/>
    </row>
    <row r="85" spans="1:7" ht="14.25">
      <c r="A85" s="331" t="s">
        <v>636</v>
      </c>
      <c r="B85" s="332"/>
      <c r="C85" s="305"/>
      <c r="D85" s="305"/>
      <c r="E85" s="305"/>
      <c r="F85" s="333"/>
      <c r="G85" s="334"/>
    </row>
    <row r="86" spans="1:6" ht="14.25">
      <c r="A86" s="213" t="s">
        <v>622</v>
      </c>
      <c r="B86" s="213"/>
      <c r="C86" s="213"/>
      <c r="D86" s="213"/>
      <c r="E86" s="213"/>
      <c r="F86" s="2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9">
      <selection activeCell="F10" sqref="F10"/>
    </sheetView>
  </sheetViews>
  <sheetFormatPr defaultColWidth="9.00390625" defaultRowHeight="12.75"/>
  <cols>
    <col min="2" max="2" width="12.875" style="0" customWidth="1"/>
    <col min="3" max="3" width="10.25390625" style="0" customWidth="1"/>
    <col min="4" max="4" width="13.00390625" style="0" customWidth="1"/>
    <col min="5" max="5" width="12.125" style="0" customWidth="1"/>
    <col min="6" max="6" width="8.125" style="0" customWidth="1"/>
    <col min="7" max="7" width="7.875" style="0" customWidth="1"/>
    <col min="8" max="8" width="8.625" style="0" customWidth="1"/>
    <col min="9" max="9" width="7.375" style="0" customWidth="1"/>
    <col min="10" max="10" width="0.12890625" style="0" customWidth="1"/>
  </cols>
  <sheetData>
    <row r="2" ht="18">
      <c r="A2" s="231" t="s">
        <v>639</v>
      </c>
    </row>
    <row r="3" ht="18">
      <c r="A3" s="231" t="s">
        <v>640</v>
      </c>
    </row>
    <row r="4" spans="1:10" ht="67.5">
      <c r="A4" s="336"/>
      <c r="B4" s="318" t="s">
        <v>641</v>
      </c>
      <c r="C4" s="318" t="s">
        <v>642</v>
      </c>
      <c r="D4" s="318" t="s">
        <v>643</v>
      </c>
      <c r="E4" s="318" t="s">
        <v>644</v>
      </c>
      <c r="F4" s="318" t="s">
        <v>645</v>
      </c>
      <c r="G4" s="287" t="s">
        <v>646</v>
      </c>
      <c r="H4" s="318" t="s">
        <v>647</v>
      </c>
      <c r="I4" s="409" t="s">
        <v>352</v>
      </c>
      <c r="J4" s="409"/>
    </row>
    <row r="5" spans="1:10" ht="14.25">
      <c r="A5" s="337" t="s">
        <v>648</v>
      </c>
      <c r="B5" s="337">
        <v>1</v>
      </c>
      <c r="C5" s="337">
        <v>2</v>
      </c>
      <c r="D5" s="337">
        <v>3</v>
      </c>
      <c r="E5" s="337">
        <v>4</v>
      </c>
      <c r="F5" s="337">
        <v>5</v>
      </c>
      <c r="G5" s="337">
        <v>6</v>
      </c>
      <c r="H5" s="337">
        <v>7</v>
      </c>
      <c r="I5" s="410">
        <v>8</v>
      </c>
      <c r="J5" s="410"/>
    </row>
    <row r="6" spans="1:10" ht="54">
      <c r="A6" s="338" t="s">
        <v>649</v>
      </c>
      <c r="B6" s="339">
        <v>20000000000</v>
      </c>
      <c r="C6" s="339"/>
      <c r="D6" s="339">
        <v>7779830156</v>
      </c>
      <c r="E6" s="339">
        <v>1500688062</v>
      </c>
      <c r="F6" s="339"/>
      <c r="G6" s="339"/>
      <c r="H6" s="339"/>
      <c r="I6" s="339"/>
      <c r="J6" s="340"/>
    </row>
    <row r="7" spans="1:10" ht="40.5">
      <c r="A7" s="341" t="s">
        <v>650</v>
      </c>
      <c r="B7" s="342"/>
      <c r="C7" s="342"/>
      <c r="D7" s="342"/>
      <c r="E7" s="342"/>
      <c r="F7" s="342"/>
      <c r="G7" s="342"/>
      <c r="H7" s="342"/>
      <c r="I7" s="342"/>
      <c r="J7" s="328"/>
    </row>
    <row r="8" spans="1:10" ht="27">
      <c r="A8" s="343" t="s">
        <v>651</v>
      </c>
      <c r="B8" s="344"/>
      <c r="C8" s="344"/>
      <c r="D8" s="344"/>
      <c r="E8" s="344"/>
      <c r="F8" s="344"/>
      <c r="G8" s="344"/>
      <c r="H8" s="344"/>
      <c r="I8" s="344"/>
      <c r="J8" s="328"/>
    </row>
    <row r="9" spans="1:10" ht="27">
      <c r="A9" s="343" t="s">
        <v>587</v>
      </c>
      <c r="B9" s="344"/>
      <c r="C9" s="344">
        <v>984011938</v>
      </c>
      <c r="D9" s="344">
        <v>2520534107</v>
      </c>
      <c r="E9" s="344"/>
      <c r="F9" s="344"/>
      <c r="G9" s="344"/>
      <c r="H9" s="344"/>
      <c r="I9" s="344"/>
      <c r="J9" s="328"/>
    </row>
    <row r="10" spans="1:10" ht="40.5">
      <c r="A10" s="343" t="s">
        <v>652</v>
      </c>
      <c r="B10" s="344"/>
      <c r="C10" s="344"/>
      <c r="D10" s="344"/>
      <c r="E10" s="344"/>
      <c r="F10" s="344"/>
      <c r="G10" s="344"/>
      <c r="H10" s="344"/>
      <c r="I10" s="344"/>
      <c r="J10" s="328"/>
    </row>
    <row r="11" spans="1:10" ht="27">
      <c r="A11" s="345" t="s">
        <v>653</v>
      </c>
      <c r="B11" s="344"/>
      <c r="C11" s="344"/>
      <c r="D11" s="344"/>
      <c r="E11" s="344"/>
      <c r="F11" s="344"/>
      <c r="G11" s="344"/>
      <c r="H11" s="344"/>
      <c r="I11" s="344"/>
      <c r="J11" s="328"/>
    </row>
    <row r="12" spans="1:10" ht="14.25">
      <c r="A12" s="346" t="s">
        <v>654</v>
      </c>
      <c r="B12" s="347"/>
      <c r="C12" s="347"/>
      <c r="D12" s="349">
        <v>972007833</v>
      </c>
      <c r="E12" s="347">
        <f>E6-E13</f>
        <v>855988062</v>
      </c>
      <c r="F12" s="347"/>
      <c r="G12" s="347"/>
      <c r="H12" s="347"/>
      <c r="I12" s="347"/>
      <c r="J12" s="328"/>
    </row>
    <row r="13" spans="1:10" ht="54">
      <c r="A13" s="350" t="s">
        <v>655</v>
      </c>
      <c r="B13" s="339">
        <v>20000000000</v>
      </c>
      <c r="C13" s="339"/>
      <c r="D13" s="339">
        <f>7090385103+1396357821+841613506</f>
        <v>9328356430</v>
      </c>
      <c r="E13" s="339">
        <v>644700000</v>
      </c>
      <c r="F13" s="339"/>
      <c r="G13" s="339"/>
      <c r="H13" s="339"/>
      <c r="I13" s="339"/>
      <c r="J13" s="328"/>
    </row>
    <row r="14" spans="1:10" ht="27">
      <c r="A14" s="341" t="s">
        <v>656</v>
      </c>
      <c r="B14" s="342"/>
      <c r="C14" s="342"/>
      <c r="D14" s="342"/>
      <c r="E14" s="342"/>
      <c r="F14" s="342"/>
      <c r="G14" s="342"/>
      <c r="H14" s="342"/>
      <c r="I14" s="342"/>
      <c r="J14" s="328"/>
    </row>
    <row r="15" spans="1:10" ht="27">
      <c r="A15" s="343" t="s">
        <v>657</v>
      </c>
      <c r="B15" s="344"/>
      <c r="C15" s="344"/>
      <c r="D15" s="344"/>
      <c r="E15" s="344"/>
      <c r="F15" s="344"/>
      <c r="G15" s="344"/>
      <c r="H15" s="344"/>
      <c r="I15" s="344"/>
      <c r="J15" s="328"/>
    </row>
    <row r="16" spans="1:10" ht="27">
      <c r="A16" s="343" t="s">
        <v>587</v>
      </c>
      <c r="B16" s="344"/>
      <c r="C16" s="344"/>
      <c r="D16" s="344"/>
      <c r="E16" s="344"/>
      <c r="F16" s="344"/>
      <c r="G16" s="344"/>
      <c r="H16" s="344"/>
      <c r="I16" s="344"/>
      <c r="J16" s="328"/>
    </row>
    <row r="17" spans="1:10" ht="40.5">
      <c r="A17" s="343" t="s">
        <v>658</v>
      </c>
      <c r="B17" s="344"/>
      <c r="C17" s="344"/>
      <c r="D17" s="344"/>
      <c r="E17" s="344"/>
      <c r="F17" s="344"/>
      <c r="G17" s="344"/>
      <c r="H17" s="344"/>
      <c r="I17" s="344"/>
      <c r="J17" s="328"/>
    </row>
    <row r="18" spans="1:10" ht="27">
      <c r="A18" s="343" t="s">
        <v>659</v>
      </c>
      <c r="B18" s="347"/>
      <c r="C18" s="347"/>
      <c r="D18" s="347"/>
      <c r="E18" s="347"/>
      <c r="F18" s="347"/>
      <c r="G18" s="347"/>
      <c r="H18" s="347"/>
      <c r="I18" s="347"/>
      <c r="J18" s="351"/>
    </row>
    <row r="19" spans="1:10" ht="27">
      <c r="A19" s="352" t="s">
        <v>590</v>
      </c>
      <c r="B19" s="347"/>
      <c r="C19" s="347"/>
      <c r="D19" s="349">
        <v>349039831</v>
      </c>
      <c r="E19" s="349"/>
      <c r="F19" s="347"/>
      <c r="G19" s="347"/>
      <c r="H19" s="347"/>
      <c r="I19" s="347"/>
      <c r="J19" s="351"/>
    </row>
    <row r="20" spans="1:9" ht="27">
      <c r="A20" s="353" t="s">
        <v>660</v>
      </c>
      <c r="B20" s="354">
        <v>20000000000</v>
      </c>
      <c r="C20" s="354">
        <v>984011938</v>
      </c>
      <c r="D20" s="354">
        <f>7090385103+1396357821+492573675</f>
        <v>8979316599</v>
      </c>
      <c r="E20" s="354">
        <v>664700000</v>
      </c>
      <c r="F20" s="354"/>
      <c r="G20" s="354"/>
      <c r="H20" s="355"/>
      <c r="I20" s="355"/>
    </row>
  </sheetData>
  <mergeCells count="2">
    <mergeCell ref="I4:J4"/>
    <mergeCell ref="I5:J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="85" zoomScaleNormal="85" workbookViewId="0" topLeftCell="A13">
      <selection activeCell="D13" sqref="D13"/>
    </sheetView>
  </sheetViews>
  <sheetFormatPr defaultColWidth="9.00390625" defaultRowHeight="12.75"/>
  <cols>
    <col min="1" max="1" width="56.375" style="0" customWidth="1"/>
    <col min="4" max="4" width="19.875" style="0" customWidth="1"/>
    <col min="5" max="5" width="18.625" style="0" customWidth="1"/>
  </cols>
  <sheetData>
    <row r="1" spans="1:5" ht="17.25">
      <c r="A1" s="362"/>
      <c r="B1" s="363"/>
      <c r="C1" s="363"/>
      <c r="D1" s="411"/>
      <c r="E1" s="412"/>
    </row>
    <row r="2" spans="1:5" ht="17.25">
      <c r="A2" s="357" t="s">
        <v>661</v>
      </c>
      <c r="B2" s="363"/>
      <c r="C2" s="363"/>
      <c r="D2" s="411" t="s">
        <v>662</v>
      </c>
      <c r="E2" s="412"/>
    </row>
    <row r="3" spans="1:5" ht="17.25">
      <c r="A3" s="357" t="s">
        <v>663</v>
      </c>
      <c r="B3" s="363"/>
      <c r="C3" s="363"/>
      <c r="D3" s="363"/>
      <c r="E3" s="348"/>
    </row>
    <row r="4" spans="1:5" ht="17.25">
      <c r="A4" s="358"/>
      <c r="B4" s="363"/>
      <c r="C4" s="363"/>
      <c r="D4" s="363"/>
      <c r="E4" s="348"/>
    </row>
    <row r="5" spans="1:5" ht="17.25">
      <c r="A5" s="413" t="s">
        <v>664</v>
      </c>
      <c r="B5" s="413"/>
      <c r="C5" s="413"/>
      <c r="D5" s="413"/>
      <c r="E5" s="413"/>
    </row>
    <row r="6" spans="1:5" ht="16.5">
      <c r="A6" s="414" t="s">
        <v>665</v>
      </c>
      <c r="B6" s="414"/>
      <c r="C6" s="414"/>
      <c r="D6" s="414"/>
      <c r="E6" s="414"/>
    </row>
    <row r="7" spans="1:5" ht="17.25">
      <c r="A7" s="413" t="s">
        <v>9</v>
      </c>
      <c r="B7" s="413"/>
      <c r="C7" s="413"/>
      <c r="D7" s="413"/>
      <c r="E7" s="413"/>
    </row>
    <row r="8" spans="1:5" ht="18" thickBot="1">
      <c r="A8" s="362"/>
      <c r="B8" s="363"/>
      <c r="C8" s="363"/>
      <c r="D8" s="363"/>
      <c r="E8" s="348" t="s">
        <v>666</v>
      </c>
    </row>
    <row r="9" spans="1:5" ht="33" thickBot="1" thickTop="1">
      <c r="A9" s="364" t="s">
        <v>223</v>
      </c>
      <c r="B9" s="365" t="s">
        <v>667</v>
      </c>
      <c r="C9" s="365" t="s">
        <v>668</v>
      </c>
      <c r="D9" s="416" t="s">
        <v>669</v>
      </c>
      <c r="E9" s="417"/>
    </row>
    <row r="10" spans="1:5" ht="17.25" thickBot="1" thickTop="1">
      <c r="A10" s="364"/>
      <c r="B10" s="365"/>
      <c r="C10" s="365"/>
      <c r="D10" s="366" t="s">
        <v>230</v>
      </c>
      <c r="E10" s="367" t="s">
        <v>231</v>
      </c>
    </row>
    <row r="11" spans="1:5" ht="17.25" thickBot="1" thickTop="1">
      <c r="A11" s="368">
        <v>1</v>
      </c>
      <c r="B11" s="365">
        <v>2</v>
      </c>
      <c r="C11" s="365"/>
      <c r="D11" s="365">
        <v>3</v>
      </c>
      <c r="E11" s="369">
        <v>4</v>
      </c>
    </row>
    <row r="12" spans="1:5" ht="16.5" thickTop="1">
      <c r="A12" s="370" t="s">
        <v>712</v>
      </c>
      <c r="B12" s="371"/>
      <c r="C12" s="371"/>
      <c r="D12" s="372"/>
      <c r="E12" s="373"/>
    </row>
    <row r="13" spans="1:5" ht="14.25">
      <c r="A13" s="374" t="s">
        <v>670</v>
      </c>
      <c r="B13" s="375" t="s">
        <v>233</v>
      </c>
      <c r="C13" s="375"/>
      <c r="D13" s="376">
        <v>29523268711</v>
      </c>
      <c r="E13" s="377">
        <v>32277517805</v>
      </c>
    </row>
    <row r="14" spans="1:5" ht="14.25">
      <c r="A14" s="374" t="s">
        <v>671</v>
      </c>
      <c r="B14" s="375" t="s">
        <v>236</v>
      </c>
      <c r="C14" s="375"/>
      <c r="D14" s="376">
        <v>-26193708468</v>
      </c>
      <c r="E14" s="377">
        <v>-25041838984</v>
      </c>
    </row>
    <row r="15" spans="1:5" ht="14.25">
      <c r="A15" s="374" t="s">
        <v>672</v>
      </c>
      <c r="B15" s="375" t="s">
        <v>673</v>
      </c>
      <c r="C15" s="375"/>
      <c r="D15" s="376">
        <v>-3654941471</v>
      </c>
      <c r="E15" s="377">
        <v>-3500780723</v>
      </c>
    </row>
    <row r="16" spans="1:5" ht="14.25">
      <c r="A16" s="374" t="s">
        <v>674</v>
      </c>
      <c r="B16" s="375" t="s">
        <v>675</v>
      </c>
      <c r="C16" s="375"/>
      <c r="D16" s="376">
        <v>-36551216</v>
      </c>
      <c r="E16" s="377">
        <v>-4967490</v>
      </c>
    </row>
    <row r="17" spans="1:5" ht="14.25">
      <c r="A17" s="374" t="s">
        <v>676</v>
      </c>
      <c r="B17" s="375" t="s">
        <v>677</v>
      </c>
      <c r="C17" s="375"/>
      <c r="D17" s="376">
        <v>-335618707</v>
      </c>
      <c r="E17" s="377">
        <v>-284128659</v>
      </c>
    </row>
    <row r="18" spans="1:5" ht="14.25">
      <c r="A18" s="374" t="s">
        <v>678</v>
      </c>
      <c r="B18" s="375" t="s">
        <v>679</v>
      </c>
      <c r="C18" s="375"/>
      <c r="D18" s="376">
        <v>1629020800</v>
      </c>
      <c r="E18" s="377">
        <v>1270159671</v>
      </c>
    </row>
    <row r="19" spans="1:5" ht="14.25">
      <c r="A19" s="374" t="s">
        <v>680</v>
      </c>
      <c r="B19" s="375" t="s">
        <v>681</v>
      </c>
      <c r="C19" s="375"/>
      <c r="D19" s="376">
        <v>-523023118</v>
      </c>
      <c r="E19" s="377">
        <v>-464036844</v>
      </c>
    </row>
    <row r="20" spans="1:5" ht="15.75">
      <c r="A20" s="378" t="s">
        <v>682</v>
      </c>
      <c r="B20" s="379">
        <v>20</v>
      </c>
      <c r="C20" s="379"/>
      <c r="D20" s="380">
        <f>SUM(D13:D19)</f>
        <v>408446531</v>
      </c>
      <c r="E20" s="380">
        <f>SUM(E13:E19)</f>
        <v>4251924776</v>
      </c>
    </row>
    <row r="21" spans="1:5" ht="14.25">
      <c r="A21" s="381"/>
      <c r="B21" s="382"/>
      <c r="C21" s="382"/>
      <c r="D21" s="383"/>
      <c r="E21" s="384"/>
    </row>
    <row r="22" spans="1:5" ht="15.75">
      <c r="A22" s="378"/>
      <c r="B22" s="379"/>
      <c r="C22" s="379"/>
      <c r="D22" s="376"/>
      <c r="E22" s="377"/>
    </row>
    <row r="23" spans="1:5" ht="15.75">
      <c r="A23" s="378" t="s">
        <v>2</v>
      </c>
      <c r="B23" s="375"/>
      <c r="C23" s="375"/>
      <c r="D23" s="376"/>
      <c r="E23" s="377"/>
    </row>
    <row r="24" spans="1:5" ht="28.5">
      <c r="A24" s="374" t="s">
        <v>683</v>
      </c>
      <c r="B24" s="375">
        <v>21</v>
      </c>
      <c r="C24" s="375" t="s">
        <v>684</v>
      </c>
      <c r="D24" s="376">
        <v>-295023000</v>
      </c>
      <c r="E24" s="377"/>
    </row>
    <row r="25" spans="1:5" ht="28.5">
      <c r="A25" s="374" t="s">
        <v>685</v>
      </c>
      <c r="B25" s="375">
        <v>22</v>
      </c>
      <c r="C25" s="375"/>
      <c r="D25" s="376"/>
      <c r="E25" s="377"/>
    </row>
    <row r="26" spans="1:5" ht="14.25">
      <c r="A26" s="374" t="s">
        <v>686</v>
      </c>
      <c r="B26" s="375">
        <v>23</v>
      </c>
      <c r="C26" s="375"/>
      <c r="D26" s="376"/>
      <c r="E26" s="377"/>
    </row>
    <row r="27" spans="1:5" ht="14.25">
      <c r="A27" s="374" t="s">
        <v>687</v>
      </c>
      <c r="B27" s="375">
        <v>24</v>
      </c>
      <c r="C27" s="375"/>
      <c r="D27" s="376"/>
      <c r="E27" s="377"/>
    </row>
    <row r="28" spans="1:5" ht="14.25">
      <c r="A28" s="374" t="s">
        <v>688</v>
      </c>
      <c r="B28" s="375">
        <v>25</v>
      </c>
      <c r="C28" s="375"/>
      <c r="D28" s="376"/>
      <c r="E28" s="377"/>
    </row>
    <row r="29" spans="1:5" ht="14.25">
      <c r="A29" s="374" t="s">
        <v>689</v>
      </c>
      <c r="B29" s="375" t="s">
        <v>690</v>
      </c>
      <c r="C29" s="375"/>
      <c r="D29" s="376"/>
      <c r="E29" s="377"/>
    </row>
    <row r="30" spans="1:5" ht="14.25">
      <c r="A30" s="374" t="s">
        <v>691</v>
      </c>
      <c r="B30" s="375" t="s">
        <v>692</v>
      </c>
      <c r="C30" s="375"/>
      <c r="D30" s="376">
        <v>10784852</v>
      </c>
      <c r="E30" s="377">
        <v>6466230</v>
      </c>
    </row>
    <row r="31" spans="1:5" ht="15.75">
      <c r="A31" s="378" t="s">
        <v>693</v>
      </c>
      <c r="B31" s="379">
        <v>30</v>
      </c>
      <c r="C31" s="379"/>
      <c r="D31" s="380">
        <f>SUM(D24:D30)</f>
        <v>-284238148</v>
      </c>
      <c r="E31" s="385">
        <f>SUM(E24:E30)</f>
        <v>6466230</v>
      </c>
    </row>
    <row r="32" spans="1:5" ht="14.25">
      <c r="A32" s="381"/>
      <c r="B32" s="382"/>
      <c r="C32" s="382"/>
      <c r="D32" s="383"/>
      <c r="E32" s="384"/>
    </row>
    <row r="33" spans="1:5" ht="15.75">
      <c r="A33" s="378"/>
      <c r="B33" s="379"/>
      <c r="C33" s="379"/>
      <c r="D33" s="376"/>
      <c r="E33" s="377"/>
    </row>
    <row r="34" spans="1:5" ht="15.75">
      <c r="A34" s="378" t="s">
        <v>3</v>
      </c>
      <c r="B34" s="375"/>
      <c r="C34" s="375"/>
      <c r="D34" s="376"/>
      <c r="E34" s="377"/>
    </row>
    <row r="35" spans="1:5" ht="39.75" customHeight="1">
      <c r="A35" s="374" t="s">
        <v>694</v>
      </c>
      <c r="B35" s="375">
        <v>31</v>
      </c>
      <c r="C35" s="375" t="s">
        <v>695</v>
      </c>
      <c r="D35" s="376"/>
      <c r="E35" s="377"/>
    </row>
    <row r="36" spans="1:5" ht="61.5" customHeight="1">
      <c r="A36" s="374" t="s">
        <v>696</v>
      </c>
      <c r="B36" s="386">
        <v>32</v>
      </c>
      <c r="C36" s="386" t="s">
        <v>695</v>
      </c>
      <c r="D36" s="387"/>
      <c r="E36" s="388"/>
    </row>
    <row r="37" spans="1:5" ht="14.25">
      <c r="A37" s="374" t="s">
        <v>697</v>
      </c>
      <c r="B37" s="375">
        <v>33</v>
      </c>
      <c r="C37" s="375"/>
      <c r="D37" s="376"/>
      <c r="E37" s="377"/>
    </row>
    <row r="38" spans="1:5" ht="14.25">
      <c r="A38" s="374" t="s">
        <v>698</v>
      </c>
      <c r="B38" s="375">
        <v>34</v>
      </c>
      <c r="C38" s="375"/>
      <c r="D38" s="376"/>
      <c r="E38" s="377"/>
    </row>
    <row r="39" spans="1:5" ht="14.25">
      <c r="A39" s="374" t="s">
        <v>699</v>
      </c>
      <c r="B39" s="375">
        <v>35</v>
      </c>
      <c r="C39" s="375"/>
      <c r="D39" s="376"/>
      <c r="E39" s="377"/>
    </row>
    <row r="40" spans="1:5" ht="14.25">
      <c r="A40" s="374" t="s">
        <v>700</v>
      </c>
      <c r="B40" s="375">
        <v>36</v>
      </c>
      <c r="C40" s="375" t="s">
        <v>695</v>
      </c>
      <c r="D40" s="376"/>
      <c r="E40" s="377">
        <v>-1876649228</v>
      </c>
    </row>
    <row r="41" spans="1:5" ht="15.75">
      <c r="A41" s="378" t="s">
        <v>701</v>
      </c>
      <c r="B41" s="379">
        <v>40</v>
      </c>
      <c r="C41" s="379"/>
      <c r="D41" s="380">
        <f>D35-D36+D37-D38-D39-D40</f>
        <v>0</v>
      </c>
      <c r="E41" s="385">
        <f>SUM(E35:E40)</f>
        <v>-1876649228</v>
      </c>
    </row>
    <row r="42" spans="1:5" ht="15.75">
      <c r="A42" s="378" t="s">
        <v>702</v>
      </c>
      <c r="B42" s="379">
        <v>50</v>
      </c>
      <c r="C42" s="379"/>
      <c r="D42" s="380">
        <f>D20+D31+D41</f>
        <v>124208383</v>
      </c>
      <c r="E42" s="385">
        <f>E20+E31+E41</f>
        <v>2381741778</v>
      </c>
    </row>
    <row r="43" spans="1:5" ht="15.75">
      <c r="A43" s="378" t="s">
        <v>703</v>
      </c>
      <c r="B43" s="379">
        <v>60</v>
      </c>
      <c r="C43" s="379"/>
      <c r="D43" s="376">
        <v>1201585488</v>
      </c>
      <c r="E43" s="377">
        <v>2441974880</v>
      </c>
    </row>
    <row r="44" spans="1:5" ht="14.25">
      <c r="A44" s="374" t="s">
        <v>704</v>
      </c>
      <c r="B44" s="389" t="s">
        <v>705</v>
      </c>
      <c r="C44" s="389"/>
      <c r="D44" s="390"/>
      <c r="E44" s="391"/>
    </row>
    <row r="45" spans="1:5" ht="16.5" thickBot="1">
      <c r="A45" s="392" t="s">
        <v>706</v>
      </c>
      <c r="B45" s="393">
        <v>70</v>
      </c>
      <c r="C45" s="393" t="s">
        <v>707</v>
      </c>
      <c r="D45" s="394">
        <f>D42+D43+D44</f>
        <v>1325793871</v>
      </c>
      <c r="E45" s="395">
        <f>SUM(E42:E44)</f>
        <v>4823716658</v>
      </c>
    </row>
    <row r="46" spans="1:5" ht="15" thickTop="1">
      <c r="A46" s="418" t="s">
        <v>708</v>
      </c>
      <c r="B46" s="418"/>
      <c r="C46" s="418"/>
      <c r="D46" s="418"/>
      <c r="E46" s="418"/>
    </row>
    <row r="47" spans="1:5" ht="15.75">
      <c r="A47" s="419" t="s">
        <v>709</v>
      </c>
      <c r="B47" s="419"/>
      <c r="C47" s="419"/>
      <c r="D47" s="419"/>
      <c r="E47" s="419"/>
    </row>
    <row r="48" spans="1:5" ht="14.25">
      <c r="A48" s="415" t="s">
        <v>710</v>
      </c>
      <c r="B48" s="415"/>
      <c r="C48" s="415"/>
      <c r="D48" s="415"/>
      <c r="E48" s="415"/>
    </row>
    <row r="49" spans="1:5" ht="14.25">
      <c r="A49" s="359"/>
      <c r="B49" s="360"/>
      <c r="C49" s="360"/>
      <c r="D49" s="360"/>
      <c r="E49" s="360"/>
    </row>
    <row r="50" spans="1:5" ht="14.25">
      <c r="A50" s="356"/>
      <c r="B50" s="214"/>
      <c r="C50" s="214"/>
      <c r="D50" s="214"/>
      <c r="E50" s="214"/>
    </row>
    <row r="51" ht="14.25">
      <c r="E51" s="361"/>
    </row>
    <row r="54" ht="14.25">
      <c r="A54" t="s">
        <v>711</v>
      </c>
    </row>
  </sheetData>
  <mergeCells count="9">
    <mergeCell ref="A48:E48"/>
    <mergeCell ref="A7:E7"/>
    <mergeCell ref="D9:E9"/>
    <mergeCell ref="A46:E46"/>
    <mergeCell ref="A47:E47"/>
    <mergeCell ref="D1:E1"/>
    <mergeCell ref="D2:E2"/>
    <mergeCell ref="A5:E5"/>
    <mergeCell ref="A6:E6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60">
      <selection activeCell="D71" sqref="D71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4" width="18.625" style="0" customWidth="1"/>
  </cols>
  <sheetData>
    <row r="1" spans="2:4" ht="17.25">
      <c r="B1" s="1" t="s">
        <v>4</v>
      </c>
      <c r="C1" s="3"/>
      <c r="D1" s="4" t="s">
        <v>146</v>
      </c>
    </row>
    <row r="2" spans="2:4" ht="15.75">
      <c r="B2" s="1" t="s">
        <v>6</v>
      </c>
      <c r="C2" s="3"/>
      <c r="D2" s="2"/>
    </row>
    <row r="3" spans="2:4" ht="14.25">
      <c r="B3" s="2"/>
      <c r="C3" s="3"/>
      <c r="D3" s="2"/>
    </row>
    <row r="4" spans="2:4" ht="14.25">
      <c r="B4" s="2"/>
      <c r="C4" s="3"/>
      <c r="D4" s="2"/>
    </row>
    <row r="5" spans="2:4" ht="17.25">
      <c r="B5" s="6"/>
      <c r="C5" s="4"/>
      <c r="D5" s="2"/>
    </row>
    <row r="6" spans="2:4" ht="23.25">
      <c r="B6" s="396" t="s">
        <v>147</v>
      </c>
      <c r="C6" s="396"/>
      <c r="D6" s="396"/>
    </row>
    <row r="7" spans="2:4" ht="17.25">
      <c r="B7" s="397" t="s">
        <v>148</v>
      </c>
      <c r="C7" s="397"/>
      <c r="D7" s="397"/>
    </row>
    <row r="8" spans="2:4" ht="16.5">
      <c r="B8" s="398" t="s">
        <v>149</v>
      </c>
      <c r="C8" s="398"/>
      <c r="D8" s="398"/>
    </row>
    <row r="9" spans="2:4" ht="16.5">
      <c r="B9" s="7"/>
      <c r="C9" s="7"/>
      <c r="D9" s="7"/>
    </row>
    <row r="10" spans="2:4" ht="17.25">
      <c r="B10" s="144" t="s">
        <v>150</v>
      </c>
      <c r="C10" s="7"/>
      <c r="D10" s="7"/>
    </row>
    <row r="11" spans="2:4" ht="17.25">
      <c r="B11" s="144"/>
      <c r="C11" s="7"/>
      <c r="D11" s="7"/>
    </row>
    <row r="12" spans="1:4" ht="16.5">
      <c r="A12" s="145" t="s">
        <v>151</v>
      </c>
      <c r="B12" s="146" t="s">
        <v>152</v>
      </c>
      <c r="C12" s="146" t="s">
        <v>153</v>
      </c>
      <c r="D12" s="146" t="s">
        <v>154</v>
      </c>
    </row>
    <row r="13" spans="1:4" ht="15.75">
      <c r="A13" s="147" t="s">
        <v>155</v>
      </c>
      <c r="B13" s="148" t="s">
        <v>156</v>
      </c>
      <c r="C13" s="149">
        <f>C14+C16+C17+C18</f>
        <v>35489558439</v>
      </c>
      <c r="D13" s="149">
        <f>D14+D16+D17+D18</f>
        <v>35610268687</v>
      </c>
    </row>
    <row r="14" spans="1:4" ht="14.25">
      <c r="A14" s="150">
        <v>1</v>
      </c>
      <c r="B14" s="151" t="s">
        <v>157</v>
      </c>
      <c r="C14" s="152">
        <f>333419588+868165900</f>
        <v>1201585488</v>
      </c>
      <c r="D14" s="152">
        <v>1325793871</v>
      </c>
    </row>
    <row r="15" spans="1:4" ht="14.25">
      <c r="A15" s="150">
        <v>2</v>
      </c>
      <c r="B15" s="151" t="s">
        <v>158</v>
      </c>
      <c r="C15" s="152"/>
      <c r="D15" s="152"/>
    </row>
    <row r="16" spans="1:4" ht="14.25">
      <c r="A16" s="150">
        <v>3</v>
      </c>
      <c r="B16" s="151" t="s">
        <v>159</v>
      </c>
      <c r="C16" s="152">
        <v>7490394500</v>
      </c>
      <c r="D16" s="152">
        <v>9769216270</v>
      </c>
    </row>
    <row r="17" spans="1:4" ht="14.25">
      <c r="A17" s="150">
        <v>4</v>
      </c>
      <c r="B17" s="151" t="s">
        <v>160</v>
      </c>
      <c r="C17" s="152">
        <v>24742558151</v>
      </c>
      <c r="D17" s="152">
        <v>23218965805</v>
      </c>
    </row>
    <row r="18" spans="1:4" ht="14.25">
      <c r="A18" s="150">
        <v>5</v>
      </c>
      <c r="B18" s="151" t="s">
        <v>161</v>
      </c>
      <c r="C18" s="152">
        <v>2055020300</v>
      </c>
      <c r="D18" s="152">
        <v>1296292741</v>
      </c>
    </row>
    <row r="19" spans="1:4" ht="15.75">
      <c r="A19" s="150" t="s">
        <v>162</v>
      </c>
      <c r="B19" s="153" t="s">
        <v>163</v>
      </c>
      <c r="C19" s="154">
        <f>C22+C27</f>
        <v>5498613270</v>
      </c>
      <c r="D19" s="154">
        <f>D22+D27</f>
        <v>5340538673</v>
      </c>
    </row>
    <row r="20" spans="1:4" ht="14.25">
      <c r="A20" s="150">
        <v>1</v>
      </c>
      <c r="B20" s="151" t="s">
        <v>164</v>
      </c>
      <c r="C20" s="155"/>
      <c r="D20" s="155"/>
    </row>
    <row r="21" spans="1:4" ht="15.75">
      <c r="A21" s="150">
        <v>2</v>
      </c>
      <c r="B21" s="151" t="s">
        <v>165</v>
      </c>
      <c r="C21" s="156"/>
      <c r="D21" s="156"/>
    </row>
    <row r="22" spans="1:4" ht="14.25">
      <c r="A22" s="150"/>
      <c r="B22" s="157" t="s">
        <v>166</v>
      </c>
      <c r="C22" s="155">
        <v>5380277524</v>
      </c>
      <c r="D22" s="155">
        <v>5222202927</v>
      </c>
    </row>
    <row r="23" spans="1:4" ht="15.75">
      <c r="A23" s="150"/>
      <c r="B23" s="157" t="s">
        <v>167</v>
      </c>
      <c r="C23" s="156"/>
      <c r="D23" s="156"/>
    </row>
    <row r="24" spans="1:4" ht="15.75">
      <c r="A24" s="150"/>
      <c r="B24" s="157" t="s">
        <v>168</v>
      </c>
      <c r="C24" s="156"/>
      <c r="D24" s="156"/>
    </row>
    <row r="25" spans="1:4" ht="15.75">
      <c r="A25" s="150"/>
      <c r="B25" s="157" t="s">
        <v>169</v>
      </c>
      <c r="C25" s="156"/>
      <c r="D25" s="156"/>
    </row>
    <row r="26" spans="1:4" ht="14.25">
      <c r="A26" s="150">
        <v>3</v>
      </c>
      <c r="B26" s="151" t="s">
        <v>170</v>
      </c>
      <c r="C26" s="158"/>
      <c r="D26" s="158"/>
    </row>
    <row r="27" spans="1:4" ht="14.25">
      <c r="A27" s="150">
        <v>4</v>
      </c>
      <c r="B27" s="151" t="s">
        <v>171</v>
      </c>
      <c r="C27" s="158">
        <v>118335746</v>
      </c>
      <c r="D27" s="158">
        <v>118335746</v>
      </c>
    </row>
    <row r="28" spans="1:4" ht="15.75">
      <c r="A28" s="159">
        <v>5</v>
      </c>
      <c r="B28" s="160" t="s">
        <v>172</v>
      </c>
      <c r="C28" s="161"/>
      <c r="D28" s="161"/>
    </row>
    <row r="29" spans="1:4" ht="15.75">
      <c r="A29" s="162" t="s">
        <v>173</v>
      </c>
      <c r="B29" s="163" t="s">
        <v>174</v>
      </c>
      <c r="C29" s="164">
        <f>C19+C13</f>
        <v>40988171709</v>
      </c>
      <c r="D29" s="164">
        <f>D19+D13</f>
        <v>40950807360</v>
      </c>
    </row>
    <row r="30" spans="1:4" ht="15.75">
      <c r="A30" s="165" t="s">
        <v>175</v>
      </c>
      <c r="B30" s="166" t="s">
        <v>176</v>
      </c>
      <c r="C30" s="167">
        <f>C31+C32</f>
        <v>11340503341</v>
      </c>
      <c r="D30" s="167">
        <f>D31+D32</f>
        <v>10673030945</v>
      </c>
    </row>
    <row r="31" spans="1:4" ht="14.25">
      <c r="A31" s="150">
        <v>1</v>
      </c>
      <c r="B31" s="151" t="s">
        <v>177</v>
      </c>
      <c r="C31" s="158">
        <v>11277189941</v>
      </c>
      <c r="D31" s="158">
        <v>10636261920</v>
      </c>
    </row>
    <row r="32" spans="1:4" ht="14.25">
      <c r="A32" s="150">
        <v>2</v>
      </c>
      <c r="B32" s="151" t="s">
        <v>178</v>
      </c>
      <c r="C32" s="158">
        <v>63313400</v>
      </c>
      <c r="D32" s="158">
        <v>36769025</v>
      </c>
    </row>
    <row r="33" spans="1:4" ht="15.75">
      <c r="A33" s="150" t="s">
        <v>179</v>
      </c>
      <c r="B33" s="168" t="s">
        <v>180</v>
      </c>
      <c r="C33" s="169">
        <f>C34+C44</f>
        <v>29647668368</v>
      </c>
      <c r="D33" s="169">
        <f>D34+D44</f>
        <v>30277776415</v>
      </c>
    </row>
    <row r="34" spans="1:4" ht="15.75">
      <c r="A34" s="150">
        <v>1</v>
      </c>
      <c r="B34" s="168" t="s">
        <v>180</v>
      </c>
      <c r="C34" s="169">
        <f>C35+C36+C37+C38+C39+C40+C41+C42</f>
        <v>28806054862</v>
      </c>
      <c r="D34" s="169">
        <f>D35+D36+D37+D38+D39+D40+D41+D42</f>
        <v>29785202740</v>
      </c>
    </row>
    <row r="35" spans="1:4" ht="14.25">
      <c r="A35" s="150"/>
      <c r="B35" s="157" t="s">
        <v>181</v>
      </c>
      <c r="C35" s="152">
        <v>20000000000</v>
      </c>
      <c r="D35" s="152">
        <v>20000000000</v>
      </c>
    </row>
    <row r="36" spans="1:4" ht="14.25">
      <c r="A36" s="150"/>
      <c r="B36" s="157" t="s">
        <v>182</v>
      </c>
      <c r="C36" s="152">
        <v>984011938</v>
      </c>
      <c r="D36" s="152">
        <v>984011938</v>
      </c>
    </row>
    <row r="37" spans="1:4" ht="14.25">
      <c r="A37" s="150"/>
      <c r="B37" s="157" t="s">
        <v>183</v>
      </c>
      <c r="C37" s="37">
        <v>-664700000</v>
      </c>
      <c r="D37" s="37">
        <v>-664700000</v>
      </c>
    </row>
    <row r="38" spans="1:4" ht="14.25">
      <c r="A38" s="150"/>
      <c r="B38" s="157" t="s">
        <v>184</v>
      </c>
      <c r="C38" s="152"/>
      <c r="D38" s="152"/>
    </row>
    <row r="39" spans="1:4" ht="14.25">
      <c r="A39" s="150"/>
      <c r="B39" s="157" t="s">
        <v>185</v>
      </c>
      <c r="C39" s="152"/>
      <c r="D39" s="152"/>
    </row>
    <row r="40" spans="1:4" ht="14.25">
      <c r="A40" s="150"/>
      <c r="B40" s="157" t="s">
        <v>186</v>
      </c>
      <c r="C40" s="152">
        <f>7090385103+1396357821</f>
        <v>8486742924</v>
      </c>
      <c r="D40" s="152">
        <f>7090385103+1396357821</f>
        <v>8486742924</v>
      </c>
    </row>
    <row r="41" spans="1:4" ht="14.25">
      <c r="A41" s="150"/>
      <c r="B41" s="157" t="s">
        <v>187</v>
      </c>
      <c r="C41" s="152"/>
      <c r="D41" s="152"/>
    </row>
    <row r="42" spans="1:4" ht="14.25">
      <c r="A42" s="150"/>
      <c r="B42" s="157" t="s">
        <v>188</v>
      </c>
      <c r="C42" s="152"/>
      <c r="D42" s="152">
        <v>979147878</v>
      </c>
    </row>
    <row r="43" spans="1:4" ht="14.25">
      <c r="A43" s="150"/>
      <c r="B43" s="157" t="s">
        <v>189</v>
      </c>
      <c r="C43" s="152"/>
      <c r="D43" s="152"/>
    </row>
    <row r="44" spans="1:4" ht="15.75">
      <c r="A44" s="159">
        <v>2</v>
      </c>
      <c r="B44" s="170" t="s">
        <v>190</v>
      </c>
      <c r="C44" s="161">
        <v>841613506</v>
      </c>
      <c r="D44" s="161">
        <v>492573675</v>
      </c>
    </row>
    <row r="45" spans="1:4" ht="15.75">
      <c r="A45" s="162" t="s">
        <v>191</v>
      </c>
      <c r="B45" s="163" t="s">
        <v>131</v>
      </c>
      <c r="C45" s="164">
        <f>C33+C30</f>
        <v>40988171709</v>
      </c>
      <c r="D45" s="164">
        <f>D33+D30</f>
        <v>40950807360</v>
      </c>
    </row>
    <row r="46" spans="1:4" ht="15.75">
      <c r="A46" s="171"/>
      <c r="B46" s="172"/>
      <c r="C46" s="173"/>
      <c r="D46" s="173"/>
    </row>
    <row r="47" spans="1:4" ht="15.75">
      <c r="A47" s="171"/>
      <c r="B47" s="172"/>
      <c r="C47" s="173"/>
      <c r="D47" s="173"/>
    </row>
    <row r="48" spans="1:4" ht="15.75">
      <c r="A48" s="174"/>
      <c r="B48" s="175" t="s">
        <v>192</v>
      </c>
      <c r="C48" s="176"/>
      <c r="D48" s="176"/>
    </row>
    <row r="49" spans="1:4" ht="14.25">
      <c r="A49" s="174"/>
      <c r="B49" s="174"/>
      <c r="C49" s="176"/>
      <c r="D49" s="176"/>
    </row>
    <row r="50" spans="1:4" ht="14.25">
      <c r="A50" s="145" t="s">
        <v>151</v>
      </c>
      <c r="B50" s="145" t="s">
        <v>193</v>
      </c>
      <c r="C50" s="177" t="s">
        <v>194</v>
      </c>
      <c r="D50" s="177" t="s">
        <v>195</v>
      </c>
    </row>
    <row r="51" spans="1:4" ht="14.25">
      <c r="A51" s="165">
        <v>1</v>
      </c>
      <c r="B51" s="178" t="s">
        <v>196</v>
      </c>
      <c r="C51" s="179">
        <v>27760976857</v>
      </c>
      <c r="D51" s="179">
        <v>27760976857</v>
      </c>
    </row>
    <row r="52" spans="1:4" ht="14.25">
      <c r="A52" s="150">
        <v>2</v>
      </c>
      <c r="B52" s="180" t="s">
        <v>197</v>
      </c>
      <c r="C52" s="181"/>
      <c r="D52" s="181"/>
    </row>
    <row r="53" spans="1:4" ht="14.25">
      <c r="A53" s="150">
        <v>3</v>
      </c>
      <c r="B53" s="180" t="s">
        <v>198</v>
      </c>
      <c r="C53" s="181">
        <f>C51</f>
        <v>27760976857</v>
      </c>
      <c r="D53" s="181">
        <f>D51</f>
        <v>27760976857</v>
      </c>
    </row>
    <row r="54" spans="1:4" ht="14.25">
      <c r="A54" s="150">
        <v>4</v>
      </c>
      <c r="B54" s="180" t="s">
        <v>199</v>
      </c>
      <c r="C54" s="181">
        <v>24644935791</v>
      </c>
      <c r="D54" s="181">
        <v>24644935791</v>
      </c>
    </row>
    <row r="55" spans="1:4" ht="14.25">
      <c r="A55" s="150">
        <v>5</v>
      </c>
      <c r="B55" s="180" t="s">
        <v>200</v>
      </c>
      <c r="C55" s="181">
        <f>C53-C54</f>
        <v>3116041066</v>
      </c>
      <c r="D55" s="181">
        <f>D53-D54</f>
        <v>3116041066</v>
      </c>
    </row>
    <row r="56" spans="1:4" ht="14.25">
      <c r="A56" s="150">
        <v>6</v>
      </c>
      <c r="B56" s="180" t="s">
        <v>201</v>
      </c>
      <c r="C56" s="181">
        <v>10784852</v>
      </c>
      <c r="D56" s="181">
        <v>10784852</v>
      </c>
    </row>
    <row r="57" spans="1:4" ht="14.25">
      <c r="A57" s="150">
        <v>7</v>
      </c>
      <c r="B57" s="180" t="s">
        <v>202</v>
      </c>
      <c r="C57" s="181">
        <v>36551216</v>
      </c>
      <c r="D57" s="181">
        <v>36551216</v>
      </c>
    </row>
    <row r="58" spans="1:4" ht="14.25">
      <c r="A58" s="150">
        <v>8</v>
      </c>
      <c r="B58" s="180" t="s">
        <v>203</v>
      </c>
      <c r="C58" s="181">
        <v>1525238790</v>
      </c>
      <c r="D58" s="181">
        <v>1525238790</v>
      </c>
    </row>
    <row r="59" spans="1:4" ht="14.25">
      <c r="A59" s="150">
        <v>9</v>
      </c>
      <c r="B59" s="180" t="s">
        <v>204</v>
      </c>
      <c r="C59" s="181">
        <v>477093825</v>
      </c>
      <c r="D59" s="181">
        <v>477093825</v>
      </c>
    </row>
    <row r="60" spans="1:4" ht="14.25">
      <c r="A60" s="150">
        <v>10</v>
      </c>
      <c r="B60" s="180" t="s">
        <v>205</v>
      </c>
      <c r="C60" s="181">
        <f>C55+C56-C57-C58-C59</f>
        <v>1087942087</v>
      </c>
      <c r="D60" s="181">
        <f>D55+D56-D57-D58-D59</f>
        <v>1087942087</v>
      </c>
    </row>
    <row r="61" spans="1:4" ht="14.25">
      <c r="A61" s="150">
        <v>11</v>
      </c>
      <c r="B61" s="180" t="s">
        <v>206</v>
      </c>
      <c r="C61" s="181"/>
      <c r="D61" s="181"/>
    </row>
    <row r="62" spans="1:4" ht="14.25">
      <c r="A62" s="150">
        <v>12</v>
      </c>
      <c r="B62" s="180" t="s">
        <v>207</v>
      </c>
      <c r="C62" s="181"/>
      <c r="D62" s="181"/>
    </row>
    <row r="63" spans="1:4" ht="14.25">
      <c r="A63" s="150">
        <v>13</v>
      </c>
      <c r="B63" s="180" t="s">
        <v>208</v>
      </c>
      <c r="C63" s="181"/>
      <c r="D63" s="181"/>
    </row>
    <row r="64" spans="1:4" ht="14.25">
      <c r="A64" s="150">
        <v>14</v>
      </c>
      <c r="B64" s="180" t="s">
        <v>209</v>
      </c>
      <c r="C64" s="181">
        <f>C60+C63</f>
        <v>1087942087</v>
      </c>
      <c r="D64" s="181">
        <f>D60+D63</f>
        <v>1087942087</v>
      </c>
    </row>
    <row r="65" spans="1:4" ht="14.25">
      <c r="A65" s="150">
        <v>15</v>
      </c>
      <c r="B65" s="180" t="s">
        <v>210</v>
      </c>
      <c r="C65" s="181">
        <f>C64*10%</f>
        <v>108794208.7</v>
      </c>
      <c r="D65" s="181">
        <f>D64*10%</f>
        <v>108794208.7</v>
      </c>
    </row>
    <row r="66" spans="1:4" ht="14.25">
      <c r="A66" s="150">
        <v>16</v>
      </c>
      <c r="B66" s="180" t="s">
        <v>211</v>
      </c>
      <c r="C66" s="181">
        <f>C64-C65</f>
        <v>979147878.3</v>
      </c>
      <c r="D66" s="181">
        <f>D64-D65</f>
        <v>979147878.3</v>
      </c>
    </row>
    <row r="67" spans="1:4" ht="14.25">
      <c r="A67" s="150">
        <v>17</v>
      </c>
      <c r="B67" s="180" t="s">
        <v>212</v>
      </c>
      <c r="C67" s="181"/>
      <c r="D67" s="181"/>
    </row>
    <row r="68" spans="1:4" ht="14.25">
      <c r="A68" s="182">
        <v>18</v>
      </c>
      <c r="B68" s="183" t="s">
        <v>213</v>
      </c>
      <c r="C68" s="184"/>
      <c r="D68" s="184"/>
    </row>
    <row r="69" spans="3:4" ht="14.25">
      <c r="C69" s="185"/>
      <c r="D69" s="185"/>
    </row>
    <row r="70" spans="2:4" ht="14.25">
      <c r="B70" t="s">
        <v>214</v>
      </c>
      <c r="C70" s="185"/>
      <c r="D70" s="185"/>
    </row>
    <row r="71" spans="2:4" ht="14.25">
      <c r="B71" s="185" t="s">
        <v>215</v>
      </c>
      <c r="C71" s="185"/>
      <c r="D71" s="185"/>
    </row>
    <row r="72" spans="3:4" ht="14.25">
      <c r="C72" s="185"/>
      <c r="D72" s="185"/>
    </row>
    <row r="73" spans="3:4" ht="14.25">
      <c r="C73" s="185"/>
      <c r="D73" s="185"/>
    </row>
    <row r="77" ht="14.25">
      <c r="B77" t="s">
        <v>216</v>
      </c>
    </row>
  </sheetData>
  <mergeCells count="3">
    <mergeCell ref="B6:D6"/>
    <mergeCell ref="B7:D7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THANGCA</cp:lastModifiedBy>
  <cp:lastPrinted>2007-04-24T03:21:20Z</cp:lastPrinted>
  <dcterms:created xsi:type="dcterms:W3CDTF">2000-12-11T09:15:59Z</dcterms:created>
  <dcterms:modified xsi:type="dcterms:W3CDTF">2007-04-25T09:26:25Z</dcterms:modified>
  <cp:category/>
  <cp:version/>
  <cp:contentType/>
  <cp:contentStatus/>
</cp:coreProperties>
</file>